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92" i="1"/>
  <c r="I169"/>
  <c r="I168"/>
  <c r="I191" l="1"/>
  <c r="H168"/>
  <c r="G129" l="1"/>
  <c r="G114" l="1"/>
  <c r="G142"/>
  <c r="G127"/>
  <c r="G126"/>
  <c r="G125"/>
  <c r="G124"/>
  <c r="G123"/>
  <c r="G122"/>
  <c r="G121"/>
  <c r="G120"/>
  <c r="G119"/>
  <c r="G118"/>
  <c r="G117"/>
  <c r="G116"/>
  <c r="G115"/>
  <c r="G97"/>
  <c r="G85"/>
  <c r="G76"/>
  <c r="G68" s="1"/>
  <c r="G70"/>
  <c r="G81" l="1"/>
  <c r="G112"/>
  <c r="G109" s="1"/>
  <c r="N183"/>
  <c r="N177"/>
  <c r="H7" l="1"/>
  <c r="O212" l="1"/>
  <c r="O213" s="1"/>
  <c r="G212" l="1"/>
  <c r="K213"/>
  <c r="Q213"/>
  <c r="Q211" s="1"/>
  <c r="P213"/>
  <c r="P211" s="1"/>
  <c r="Y180"/>
  <c r="X180" s="1"/>
  <c r="Y178"/>
  <c r="Y168"/>
  <c r="Y192"/>
  <c r="Y191" s="1"/>
  <c r="Q192"/>
  <c r="Q191" s="1"/>
  <c r="Q180"/>
  <c r="P180" s="1"/>
  <c r="Q178"/>
  <c r="P178" s="1"/>
  <c r="Q168"/>
  <c r="X194"/>
  <c r="AD191"/>
  <c r="X190"/>
  <c r="X189"/>
  <c r="X188"/>
  <c r="X187"/>
  <c r="X186"/>
  <c r="X185"/>
  <c r="X184"/>
  <c r="Y183"/>
  <c r="X182"/>
  <c r="X181"/>
  <c r="X179"/>
  <c r="X178"/>
  <c r="AD177"/>
  <c r="X169"/>
  <c r="Y165"/>
  <c r="AD165"/>
  <c r="P194"/>
  <c r="V191"/>
  <c r="P190"/>
  <c r="P189"/>
  <c r="P188"/>
  <c r="P187"/>
  <c r="P186"/>
  <c r="P185"/>
  <c r="P184"/>
  <c r="Q183"/>
  <c r="P182"/>
  <c r="P181"/>
  <c r="P179"/>
  <c r="V177"/>
  <c r="V176" s="1"/>
  <c r="P169"/>
  <c r="Q165"/>
  <c r="V165"/>
  <c r="I55"/>
  <c r="Q209"/>
  <c r="P209"/>
  <c r="O209"/>
  <c r="N209"/>
  <c r="M209"/>
  <c r="K209"/>
  <c r="I54"/>
  <c r="Y177" l="1"/>
  <c r="AD176"/>
  <c r="X191"/>
  <c r="Q177"/>
  <c r="P183"/>
  <c r="X183"/>
  <c r="M213"/>
  <c r="M211" s="1"/>
  <c r="P192"/>
  <c r="N213"/>
  <c r="N211" s="1"/>
  <c r="Y176"/>
  <c r="P191"/>
  <c r="Q176"/>
  <c r="X177"/>
  <c r="X168"/>
  <c r="X165" s="1"/>
  <c r="X192"/>
  <c r="P177"/>
  <c r="P168"/>
  <c r="P165" s="1"/>
  <c r="H55"/>
  <c r="H54"/>
  <c r="X176" l="1"/>
  <c r="P176"/>
  <c r="G213" l="1"/>
  <c r="J213"/>
  <c r="I213"/>
  <c r="I177"/>
  <c r="K211" l="1"/>
  <c r="J215"/>
  <c r="J216"/>
  <c r="J217"/>
  <c r="J218"/>
  <c r="J219"/>
  <c r="J220"/>
  <c r="J214"/>
  <c r="I215"/>
  <c r="I216"/>
  <c r="I217"/>
  <c r="I218"/>
  <c r="I219"/>
  <c r="I220"/>
  <c r="I214"/>
  <c r="G215"/>
  <c r="G216"/>
  <c r="G217"/>
  <c r="G218"/>
  <c r="G219"/>
  <c r="G220"/>
  <c r="G214"/>
  <c r="H179"/>
  <c r="G211" l="1"/>
  <c r="H192"/>
  <c r="O211"/>
  <c r="N165" l="1"/>
  <c r="I165"/>
  <c r="N191"/>
  <c r="N176" s="1"/>
  <c r="H169"/>
  <c r="I183"/>
  <c r="H184"/>
  <c r="H187"/>
  <c r="H185"/>
  <c r="H181"/>
  <c r="H182"/>
  <c r="H186"/>
  <c r="H188"/>
  <c r="H189"/>
  <c r="H190"/>
  <c r="H194"/>
  <c r="H195"/>
  <c r="H196"/>
  <c r="H197"/>
  <c r="H198"/>
  <c r="H199"/>
  <c r="H200"/>
  <c r="H201"/>
  <c r="H165" l="1"/>
  <c r="I176"/>
  <c r="H183"/>
  <c r="H180"/>
  <c r="I211" l="1"/>
  <c r="H191"/>
  <c r="H178"/>
  <c r="H177" s="1"/>
  <c r="H176" l="1"/>
  <c r="J211"/>
</calcChain>
</file>

<file path=xl/sharedStrings.xml><?xml version="1.0" encoding="utf-8"?>
<sst xmlns="http://schemas.openxmlformats.org/spreadsheetml/2006/main" count="394" uniqueCount="252">
  <si>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</si>
  <si>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</si>
  <si>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</si>
  <si>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</si>
  <si>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</si>
  <si>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</si>
  <si>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</si>
  <si>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</si>
  <si>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</si>
  <si>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</si>
  <si>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</si>
  <si>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</si>
  <si>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</si>
  <si>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</si>
  <si>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</si>
  <si>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</si>
  <si>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</si>
  <si>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</si>
  <si>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</si>
  <si>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</si>
  <si>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</si>
  <si>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</si>
  <si>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</si>
  <si>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</si>
  <si>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</si>
  <si>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</si>
  <si>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</si>
  <si>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</si>
  <si>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Наименование показателя</t>
  </si>
  <si>
    <t>Количество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</si>
  <si>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</si>
  <si>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</si>
  <si>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</si>
  <si>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</si>
  <si>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</si>
  <si>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</si>
  <si>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</si>
  <si>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</si>
  <si>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</si>
  <si>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</si>
  <si>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</si>
  <si>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</si>
  <si>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</si>
  <si>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</si>
  <si>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</si>
  <si>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</si>
  <si>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</si>
  <si>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</si>
  <si>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</si>
  <si>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</si>
  <si>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</si>
  <si>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</si>
  <si>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</si>
  <si>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</si>
  <si>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</si>
  <si>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</si>
  <si>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</si>
  <si>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</si>
  <si>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</si>
  <si>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</si>
  <si>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</si>
  <si>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</si>
  <si>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</si>
  <si>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</si>
  <si>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</si>
  <si>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</si>
  <si>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</si>
  <si>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</si>
  <si>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</si>
  <si>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</si>
  <si>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</si>
  <si>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</si>
  <si>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</si>
  <si>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</si>
  <si>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</si>
  <si>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</si>
  <si>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</si>
  <si>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</si>
  <si>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</si>
  <si>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</si>
  <si>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</si>
  <si>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</si>
  <si>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</si>
  <si>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</si>
  <si>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</si>
  <si>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</si>
  <si>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</si>
  <si>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</si>
  <si>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</si>
  <si>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</si>
  <si>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</si>
  <si>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</si>
  <si>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</si>
  <si>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</si>
  <si>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</si>
  <si>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</si>
  <si>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</si>
  <si>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</si>
  <si>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</si>
  <si>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</si>
  <si>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</si>
  <si>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</si>
  <si>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</si>
  <si>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 том числе на  выплаты  персоналу, в точ числе всего:</t>
  </si>
  <si>
    <t xml:space="preserve">оплата труда </t>
  </si>
  <si>
    <t>начисления на выплаты по оплате труда</t>
  </si>
  <si>
    <t>из них налог на имущество и земельный налог</t>
  </si>
  <si>
    <t>штафы, пени</t>
  </si>
  <si>
    <t>исполнение судебных актов</t>
  </si>
  <si>
    <t>транспортный налог, прочие платежи</t>
  </si>
  <si>
    <t>услуги связи</t>
  </si>
  <si>
    <t>коммунальные услуги</t>
  </si>
  <si>
    <t>транспортные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</si>
  <si>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</si>
  <si>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</si>
  <si>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</si>
  <si>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</si>
  <si>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прочие выплаты</t>
  </si>
  <si>
    <t>Муниципальное бюджетное дошкольное образовательное учреждение "Детский сад № 4"</t>
  </si>
  <si>
    <t>ИНН / КПП  4246008208/424601001</t>
  </si>
  <si>
    <t>Кемеровская область, г. Анжеро - Судженск, ул. Ломоносова, дом 3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</si>
  <si>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</t>
  </si>
  <si>
    <t>образовательная деятельность по реализации основных образовательных программ - образовательных программ дошкольного образования; присмотр и уход за детьми; реализация дополнительных общеобразовательных программ - дополнительных общеразвивающих программ</t>
  </si>
  <si>
    <t>Управление образования администрации Анжеро-Судженского городского округа</t>
  </si>
  <si>
    <t>2.2.перечень государственных работ</t>
  </si>
  <si>
    <t>Начальник управления образования администрации Анжеро-Судженского городского округа</t>
  </si>
  <si>
    <t>О.Н.Овчинникова</t>
  </si>
  <si>
    <t>Управление образования администрации Анжеро-Судженского городског округа</t>
  </si>
  <si>
    <t>1074246000289</t>
  </si>
  <si>
    <t>Присмотр и уход</t>
  </si>
  <si>
    <t>Реализация основных общеобразовательных программ дошкольного образования</t>
  </si>
  <si>
    <t>00000000000000000130</t>
  </si>
  <si>
    <t>00000000000000000180</t>
  </si>
  <si>
    <t>00000000000000000111</t>
  </si>
  <si>
    <t>00000000000000000119</t>
  </si>
  <si>
    <t>00000000000000000851</t>
  </si>
  <si>
    <t>00000000000000000852</t>
  </si>
  <si>
    <t>00000000000000000853</t>
  </si>
  <si>
    <t>00000000000000000831</t>
  </si>
  <si>
    <t>00000000000000000244</t>
  </si>
  <si>
    <t>00000000000000000321</t>
  </si>
  <si>
    <t>в том числе: на оплату контрактов заключенных до начала очередного финансового года :</t>
  </si>
  <si>
    <t>Сумма</t>
  </si>
  <si>
    <t xml:space="preserve">I. Нефинансовые активы, всего: 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</si>
  <si>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</si>
  <si>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</si>
  <si>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</si>
  <si>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</si>
  <si>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</si>
  <si>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</si>
  <si>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</si>
  <si>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2.1.1. Дебиторская задолженность  по доходам, полученным от платной и иной приносящей доход деятельности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</si>
  <si>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</si>
  <si>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</si>
  <si>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</si>
  <si>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</si>
  <si>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</si>
  <si>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</si>
  <si>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</si>
  <si>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</si>
  <si>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</si>
  <si>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</si>
  <si>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</si>
  <si>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</si>
  <si>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в том числе: 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</si>
  <si>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</si>
  <si>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</si>
  <si>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</si>
  <si>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</si>
  <si>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</si>
  <si>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</si>
  <si>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</si>
  <si>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</si>
  <si>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</si>
  <si>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</si>
  <si>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 xml:space="preserve">III. Обязательства, всего </t>
  </si>
  <si>
    <t xml:space="preserve">из них: </t>
  </si>
  <si>
    <t xml:space="preserve">3.1. Просроченная кредиторская задолженность </t>
  </si>
  <si>
    <t xml:space="preserve">3.2. Кредиторская задолженность по расчетам с поставщиками и подрядчиками, всего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</si>
  <si>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</si>
  <si>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</si>
  <si>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</si>
  <si>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</si>
  <si>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</si>
  <si>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</si>
  <si>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</si>
  <si>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</si>
  <si>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</si>
  <si>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</si>
  <si>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</si>
  <si>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</si>
  <si>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</si>
  <si>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Руководитель муниципального учреждения</t>
  </si>
  <si>
    <t>(уполномоченное лицо)</t>
  </si>
  <si>
    <t xml:space="preserve">                                                                                                                                     (подпись)        (расшифровка подписи)</t>
  </si>
  <si>
    <t>Главный бухгалтер муниципального</t>
  </si>
  <si>
    <t>учреждения                                                        ______________Е.В. Афанасьева</t>
  </si>
  <si>
    <t xml:space="preserve">                                                                                                                                         (подпись)          (расшифровка подписи)</t>
  </si>
  <si>
    <t>Исполнитель __________________________________             Л.Н. Мелещенко</t>
  </si>
  <si>
    <r>
      <t xml:space="preserve">тел. 6-47-45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</si>
  <si>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r>
      <t xml:space="preserve">тел. 6-47-01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</si>
  <si>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>Исполнитель __________________________________            А.Ш. Валитова</t>
  </si>
  <si>
    <r>
      <t xml:space="preserve">тел. 6-50-40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</si>
  <si>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>Исполнитель __________________________________            Н.Н. Мальцева</t>
  </si>
  <si>
    <r>
      <t xml:space="preserve">тел. 6-46-40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</si>
  <si>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 xml:space="preserve">3.2.1. Кредиторская задолженность по расчетам с поставщиками и подрядчиками за счет средств местного, областного бюджета, всего </t>
  </si>
  <si>
    <t xml:space="preserve">3.2.1.1. По начислениям на выплаты по оплате труда </t>
  </si>
  <si>
    <t xml:space="preserve">3.2.1.2. По оплате услуг связи </t>
  </si>
  <si>
    <t xml:space="preserve">3.2.1.3. По оплате транспортных услуг </t>
  </si>
  <si>
    <t xml:space="preserve">3.2.1.4. По оплате коммунальных услуг </t>
  </si>
  <si>
    <t xml:space="preserve">3.2.1.5. По оплате услуг по содержанию имущества </t>
  </si>
  <si>
    <t xml:space="preserve">3.2.1.6. По оплате прочих услуг </t>
  </si>
  <si>
    <t xml:space="preserve">3.2.1.7. По приобретению основных средств </t>
  </si>
  <si>
    <t xml:space="preserve">3.2.1.9. По приобретению непроизведенных активов </t>
  </si>
  <si>
    <t>3.2.1.10. По приобретению материальных запасов</t>
  </si>
  <si>
    <t>3.2.1.11. По оплате прочих расходов</t>
  </si>
  <si>
    <t>3.2.1.12. По платежам в бюджет</t>
  </si>
  <si>
    <t>3.2.1.13. По прочим расчетам с кредиторами</t>
  </si>
  <si>
    <t>3.2.2.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</si>
  <si>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</si>
  <si>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</si>
  <si>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</si>
  <si>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</si>
  <si>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</si>
  <si>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</si>
  <si>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</si>
  <si>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</si>
  <si>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</si>
  <si>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</si>
  <si>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</si>
  <si>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</si>
  <si>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</si>
  <si>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00000000000000000112</t>
  </si>
  <si>
    <t>прочие расходы (кроме расходов на закупку товаров,рабо, услуг) (компенсация части родительской платы)</t>
  </si>
  <si>
    <t>Гарварт Ольга Владимировна</t>
  </si>
  <si>
    <t>253-К</t>
  </si>
  <si>
    <t xml:space="preserve">на 2018  год  и на плановый период   2019  и   2020  годов </t>
  </si>
  <si>
    <t>на  2018  г.</t>
  </si>
  <si>
    <t>на  2018 г.</t>
  </si>
  <si>
    <t>на 2018 г. очередной финансовый год</t>
  </si>
  <si>
    <t>на 2019г.         1-ый год планового периода</t>
  </si>
  <si>
    <t>на 2020г.       2-ой год планового периода</t>
  </si>
  <si>
    <t xml:space="preserve">                                                                                 ____________О.В. Гарварт</t>
  </si>
  <si>
    <t>на 28.09.2018 г.</t>
  </si>
  <si>
    <t>1.2. Остаточная стоимость недвижимого муниципального имущества</t>
  </si>
  <si>
    <t>1.3. Общая балансовая стоимость движимого муниципального имущества, всего</t>
  </si>
  <si>
    <t xml:space="preserve">1.3.1. Общая балансовая стоимость особо ценного движимого имущества </t>
  </si>
  <si>
    <t xml:space="preserve">1.3.2. Общая балансовая стоимость иного движимого имущества </t>
  </si>
  <si>
    <t>1.4 Остаточная стоимость особо ценного движимого имущества</t>
  </si>
  <si>
    <t xml:space="preserve">3.2.1.8. По приобретению нематериальных активов </t>
  </si>
  <si>
    <t>Исполнитель __________________________________             Э.Р. Запрягаева</t>
  </si>
  <si>
    <t>" 14 " декабря 2018  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</si>
</sst>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5" fillId="0" borderId="0" xfId="0" applyFont="1"/>
    <xf numFmtId="4" fontId="14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/>
    <xf numFmtId="4" fontId="11" fillId="0" borderId="27" xfId="0" applyNumberFormat="1" applyFont="1" applyFill="1" applyBorder="1" applyAlignment="1">
      <alignment horizontal="center" vertical="top" wrapText="1"/>
    </xf>
    <xf numFmtId="4" fontId="9" fillId="0" borderId="27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top" wrapText="1"/>
    </xf>
    <xf numFmtId="4" fontId="18" fillId="0" borderId="27" xfId="0" applyNumberFormat="1" applyFont="1" applyBorder="1"/>
    <xf numFmtId="4" fontId="5" fillId="0" borderId="13" xfId="0" applyNumberFormat="1" applyFont="1" applyBorder="1" applyAlignment="1">
      <alignment horizontal="center" vertical="center"/>
    </xf>
    <xf numFmtId="0" fontId="0" fillId="2" borderId="0" xfId="0" applyFill="1"/>
    <xf numFmtId="4" fontId="9" fillId="2" borderId="27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11" fillId="0" borderId="2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4" fontId="4" fillId="0" borderId="12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4" fontId="4" fillId="0" borderId="12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3" fillId="0" borderId="4" xfId="0" applyFont="1" applyBorder="1" applyAlignment="1">
      <alignment vertical="top" wrapText="1"/>
    </xf>
    <xf numFmtId="4" fontId="16" fillId="0" borderId="4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18" fillId="0" borderId="27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/>
    <xf numFmtId="2" fontId="9" fillId="2" borderId="27" xfId="0" applyNumberFormat="1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8"/>
  <sheetViews>
    <sheetView showGridLines="0" tabSelected="1" topLeftCell="A232" zoomScale="44" zoomScaleNormal="44" workbookViewId="0">
      <selection activeCell="AG256" sqref="AG256"/>
    </sheetView>
  </sheetViews>
  <sheetFormatPr defaultRowHeight="15"/>
  <cols>
    <col min="7" max="7" width="18.42578125" customWidth="1"/>
    <col min="8" max="9" width="13.5703125" bestFit="1" customWidth="1"/>
    <col min="10" max="10" width="12.140625" customWidth="1"/>
    <col min="12" max="12" width="11.7109375" customWidth="1"/>
    <col min="13" max="13" width="13.7109375" customWidth="1"/>
    <col min="14" max="14" width="13.140625" bestFit="1" customWidth="1"/>
    <col min="15" max="15" width="12.85546875" customWidth="1"/>
    <col min="16" max="16" width="13.140625" customWidth="1"/>
    <col min="17" max="17" width="13.28515625" customWidth="1"/>
    <col min="22" max="22" width="13.42578125" customWidth="1"/>
    <col min="24" max="24" width="13.28515625" customWidth="1"/>
    <col min="25" max="25" width="13.7109375" customWidth="1"/>
    <col min="30" max="30" width="14.7109375" customWidth="1"/>
  </cols>
  <sheetData>
    <row r="1" spans="1:12">
      <c r="A1" s="49"/>
      <c r="B1" s="49"/>
      <c r="C1" s="146"/>
      <c r="D1" s="146"/>
      <c r="E1" s="50"/>
      <c r="F1" s="157"/>
      <c r="G1" s="157"/>
      <c r="H1" s="170"/>
      <c r="I1" s="170"/>
      <c r="J1" s="170"/>
      <c r="K1" s="170"/>
      <c r="L1" s="170"/>
    </row>
    <row r="2" spans="1:12">
      <c r="A2" s="49"/>
      <c r="B2" s="49"/>
      <c r="C2" s="146"/>
      <c r="D2" s="146"/>
      <c r="E2" s="50"/>
      <c r="F2" s="157"/>
      <c r="G2" s="157"/>
      <c r="H2" s="170"/>
      <c r="I2" s="170"/>
      <c r="J2" s="170"/>
      <c r="K2" s="170"/>
      <c r="L2" s="170"/>
    </row>
    <row r="3" spans="1:12" ht="15" customHeight="1">
      <c r="A3" s="49"/>
      <c r="B3" s="49"/>
      <c r="C3" s="146"/>
      <c r="D3" s="146"/>
      <c r="E3" s="50"/>
      <c r="F3" s="157"/>
      <c r="G3" s="157"/>
      <c r="H3" s="171" t="s">
        <v>0</v>
      </c>
      <c r="I3" s="171"/>
      <c r="J3" s="171"/>
      <c r="K3" s="171"/>
      <c r="L3" s="171"/>
    </row>
    <row r="4" spans="1:12" ht="15" customHeight="1">
      <c r="A4" s="49"/>
      <c r="B4" s="49"/>
      <c r="C4" s="146"/>
      <c r="D4" s="146"/>
      <c r="E4" s="50"/>
      <c r="F4" s="157"/>
      <c r="G4" s="157"/>
      <c r="H4" s="160" t="s">
        <v>125</v>
      </c>
      <c r="I4" s="160"/>
      <c r="J4" s="160"/>
      <c r="K4" s="160"/>
      <c r="L4" s="160"/>
    </row>
    <row r="5" spans="1:12" ht="15.75" customHeight="1" thickBot="1">
      <c r="A5" s="49"/>
      <c r="B5" s="49"/>
      <c r="C5" s="146"/>
      <c r="D5" s="146"/>
      <c r="E5" s="50"/>
      <c r="F5" s="157"/>
      <c r="G5" s="157"/>
      <c r="H5" s="53"/>
      <c r="I5" s="163" t="s">
        <v>126</v>
      </c>
      <c r="J5" s="163"/>
      <c r="K5" s="163"/>
      <c r="L5" s="163"/>
    </row>
    <row r="6" spans="1:12" ht="15" customHeight="1">
      <c r="A6" s="49"/>
      <c r="B6" s="49"/>
      <c r="C6" s="146"/>
      <c r="D6" s="146"/>
      <c r="E6" s="50"/>
      <c r="F6" s="157"/>
      <c r="G6" s="157"/>
      <c r="H6" s="54" t="s">
        <v>1</v>
      </c>
      <c r="I6" s="164" t="s">
        <v>2</v>
      </c>
      <c r="J6" s="164"/>
      <c r="K6" s="164"/>
      <c r="L6" s="164"/>
    </row>
    <row r="7" spans="1:12" ht="15" customHeight="1">
      <c r="A7" s="146"/>
      <c r="B7" s="146"/>
      <c r="C7" s="146"/>
      <c r="D7" s="146"/>
      <c r="E7" s="50"/>
      <c r="F7" s="157"/>
      <c r="G7" s="157"/>
      <c r="H7" s="158" t="str">
        <f>A15</f>
        <v>" 14 " декабря 2018  г.</v>
      </c>
      <c r="I7" s="159"/>
      <c r="J7" s="159"/>
      <c r="K7" s="159"/>
      <c r="L7" s="159"/>
    </row>
    <row r="8" spans="1:12" ht="15" customHeight="1">
      <c r="A8" s="146"/>
      <c r="B8" s="146"/>
      <c r="C8" s="146"/>
      <c r="D8" s="146"/>
      <c r="E8" s="50"/>
      <c r="F8" s="157"/>
      <c r="G8" s="157"/>
      <c r="H8" s="54"/>
      <c r="I8" s="54"/>
      <c r="J8" s="54"/>
      <c r="K8" s="54"/>
      <c r="L8" s="54"/>
    </row>
    <row r="9" spans="1:12">
      <c r="A9" s="146"/>
      <c r="B9" s="146"/>
      <c r="C9" s="146"/>
      <c r="D9" s="146"/>
      <c r="E9" s="50"/>
      <c r="F9" s="157"/>
      <c r="G9" s="157"/>
      <c r="H9" s="51"/>
      <c r="I9" s="51"/>
      <c r="J9" s="51"/>
      <c r="K9" s="51"/>
      <c r="L9" s="51"/>
    </row>
    <row r="10" spans="1:12">
      <c r="A10" s="146"/>
      <c r="B10" s="146"/>
      <c r="C10" s="146"/>
      <c r="D10" s="146"/>
      <c r="E10" s="50"/>
      <c r="F10" s="157"/>
      <c r="G10" s="157"/>
      <c r="H10" s="51"/>
      <c r="I10" s="51"/>
      <c r="J10" s="51"/>
      <c r="K10" s="51"/>
      <c r="L10" s="51"/>
    </row>
    <row r="11" spans="1:12" ht="18.75" customHeight="1">
      <c r="A11" s="161" t="s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18.75" customHeight="1">
      <c r="A12" s="161" t="s">
        <v>236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2" ht="19.5" thickBot="1">
      <c r="A13" s="55"/>
      <c r="B13" s="55"/>
      <c r="C13" s="161"/>
      <c r="D13" s="161"/>
      <c r="E13" s="55"/>
      <c r="F13" s="161"/>
      <c r="G13" s="161"/>
      <c r="H13" s="55"/>
      <c r="I13" s="162"/>
      <c r="J13" s="162"/>
      <c r="K13" s="162"/>
      <c r="L13" s="56" t="s">
        <v>4</v>
      </c>
    </row>
    <row r="14" spans="1:12" ht="19.5" thickBot="1">
      <c r="A14" s="55"/>
      <c r="B14" s="55"/>
      <c r="C14" s="161"/>
      <c r="D14" s="161"/>
      <c r="E14" s="55"/>
      <c r="F14" s="161"/>
      <c r="G14" s="161"/>
      <c r="H14" s="55"/>
      <c r="I14" s="173" t="s">
        <v>5</v>
      </c>
      <c r="J14" s="173"/>
      <c r="K14" s="174"/>
      <c r="L14" s="57"/>
    </row>
    <row r="15" spans="1:12" ht="15" customHeight="1">
      <c r="A15" s="162" t="s">
        <v>251</v>
      </c>
      <c r="B15" s="162"/>
      <c r="C15" s="162"/>
      <c r="D15" s="162"/>
      <c r="E15" s="162"/>
      <c r="F15" s="162"/>
      <c r="G15" s="162"/>
      <c r="H15" s="162"/>
      <c r="I15" s="173" t="s">
        <v>6</v>
      </c>
      <c r="J15" s="173"/>
      <c r="K15" s="174"/>
      <c r="L15" s="175">
        <v>43448</v>
      </c>
    </row>
    <row r="16" spans="1:12" ht="15.75" thickBot="1">
      <c r="A16" s="172"/>
      <c r="B16" s="172"/>
      <c r="C16" s="172"/>
      <c r="D16" s="172"/>
      <c r="E16" s="172"/>
      <c r="F16" s="172"/>
      <c r="G16" s="172"/>
      <c r="H16" s="172"/>
      <c r="I16" s="173"/>
      <c r="J16" s="173"/>
      <c r="K16" s="174"/>
      <c r="L16" s="176"/>
    </row>
    <row r="17" spans="1:12">
      <c r="A17" s="165" t="s">
        <v>7</v>
      </c>
      <c r="B17" s="111"/>
      <c r="C17" s="111"/>
      <c r="D17" s="186" t="s">
        <v>118</v>
      </c>
      <c r="E17" s="186"/>
      <c r="F17" s="186"/>
      <c r="G17" s="186"/>
      <c r="H17" s="187"/>
      <c r="I17" s="196" t="s">
        <v>8</v>
      </c>
      <c r="J17" s="173"/>
      <c r="K17" s="174"/>
      <c r="L17" s="197">
        <v>80293743</v>
      </c>
    </row>
    <row r="18" spans="1:12" ht="15.75" thickBot="1">
      <c r="A18" s="166"/>
      <c r="B18" s="167"/>
      <c r="C18" s="167"/>
      <c r="D18" s="194"/>
      <c r="E18" s="194"/>
      <c r="F18" s="194"/>
      <c r="G18" s="194"/>
      <c r="H18" s="195"/>
      <c r="I18" s="196"/>
      <c r="J18" s="173"/>
      <c r="K18" s="174"/>
      <c r="L18" s="176"/>
    </row>
    <row r="19" spans="1:12" ht="15.75" thickBot="1">
      <c r="A19" s="166"/>
      <c r="B19" s="167"/>
      <c r="C19" s="167"/>
      <c r="D19" s="194"/>
      <c r="E19" s="194"/>
      <c r="F19" s="194"/>
      <c r="G19" s="194"/>
      <c r="H19" s="195"/>
      <c r="I19" s="166"/>
      <c r="J19" s="198"/>
      <c r="K19" s="199"/>
      <c r="L19" s="60"/>
    </row>
    <row r="20" spans="1:12" ht="15.75" thickBot="1">
      <c r="A20" s="166"/>
      <c r="B20" s="167"/>
      <c r="C20" s="167"/>
      <c r="D20" s="194"/>
      <c r="E20" s="194"/>
      <c r="F20" s="194"/>
      <c r="G20" s="194"/>
      <c r="H20" s="195"/>
      <c r="I20" s="166"/>
      <c r="J20" s="198"/>
      <c r="K20" s="199"/>
      <c r="L20" s="60"/>
    </row>
    <row r="21" spans="1:12" ht="15.75" thickBot="1">
      <c r="A21" s="168"/>
      <c r="B21" s="169"/>
      <c r="C21" s="169"/>
      <c r="D21" s="189"/>
      <c r="E21" s="189"/>
      <c r="F21" s="189"/>
      <c r="G21" s="189"/>
      <c r="H21" s="190"/>
      <c r="I21" s="196"/>
      <c r="J21" s="173"/>
      <c r="K21" s="174"/>
      <c r="L21" s="61"/>
    </row>
    <row r="22" spans="1:12" ht="15.75" thickBot="1">
      <c r="A22" s="147" t="s">
        <v>119</v>
      </c>
      <c r="B22" s="148"/>
      <c r="C22" s="148"/>
      <c r="D22" s="148"/>
      <c r="E22" s="148"/>
      <c r="F22" s="148"/>
      <c r="G22" s="148"/>
      <c r="H22" s="149"/>
      <c r="I22" s="150"/>
      <c r="J22" s="151"/>
      <c r="K22" s="152"/>
      <c r="L22" s="62"/>
    </row>
    <row r="23" spans="1:12" ht="15.75" thickBot="1">
      <c r="A23" s="147" t="s">
        <v>9</v>
      </c>
      <c r="B23" s="148"/>
      <c r="C23" s="148"/>
      <c r="D23" s="148"/>
      <c r="E23" s="148"/>
      <c r="F23" s="148"/>
      <c r="G23" s="148"/>
      <c r="H23" s="149"/>
      <c r="I23" s="153" t="s">
        <v>10</v>
      </c>
      <c r="J23" s="154"/>
      <c r="K23" s="155"/>
      <c r="L23" s="62">
        <v>383</v>
      </c>
    </row>
    <row r="24" spans="1:12" ht="55.5" customHeight="1" thickBot="1">
      <c r="A24" s="147" t="s">
        <v>11</v>
      </c>
      <c r="B24" s="148"/>
      <c r="C24" s="148"/>
      <c r="D24" s="144" t="s">
        <v>127</v>
      </c>
      <c r="E24" s="144"/>
      <c r="F24" s="144"/>
      <c r="G24" s="144"/>
      <c r="H24" s="144"/>
      <c r="I24" s="144"/>
      <c r="J24" s="144"/>
      <c r="K24" s="144"/>
      <c r="L24" s="156"/>
    </row>
    <row r="25" spans="1:12" ht="78" customHeight="1" thickBot="1">
      <c r="A25" s="147" t="s">
        <v>12</v>
      </c>
      <c r="B25" s="148"/>
      <c r="C25" s="148"/>
      <c r="D25" s="148" t="s">
        <v>120</v>
      </c>
      <c r="E25" s="148"/>
      <c r="F25" s="148"/>
      <c r="G25" s="148"/>
      <c r="H25" s="148"/>
      <c r="I25" s="148"/>
      <c r="J25" s="148"/>
      <c r="K25" s="148"/>
      <c r="L25" s="149"/>
    </row>
    <row r="26" spans="1:12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1:12">
      <c r="A27" s="162" t="s">
        <v>13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ht="15.75" thickBo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1:12">
      <c r="A29" s="114" t="s">
        <v>14</v>
      </c>
      <c r="B29" s="115"/>
      <c r="C29" s="115"/>
      <c r="D29" s="115"/>
      <c r="E29" s="115"/>
      <c r="F29" s="115"/>
      <c r="G29" s="115"/>
      <c r="H29" s="184"/>
      <c r="I29" s="185"/>
      <c r="J29" s="186"/>
      <c r="K29" s="186"/>
      <c r="L29" s="187"/>
    </row>
    <row r="30" spans="1:12" ht="15.75" thickBot="1">
      <c r="A30" s="191" t="s">
        <v>15</v>
      </c>
      <c r="B30" s="192"/>
      <c r="C30" s="192"/>
      <c r="D30" s="192"/>
      <c r="E30" s="192"/>
      <c r="F30" s="192"/>
      <c r="G30" s="192"/>
      <c r="H30" s="193"/>
      <c r="I30" s="188"/>
      <c r="J30" s="189"/>
      <c r="K30" s="189"/>
      <c r="L30" s="190"/>
    </row>
    <row r="31" spans="1:12" ht="15.75" thickBot="1">
      <c r="A31" s="177" t="s">
        <v>16</v>
      </c>
      <c r="B31" s="178"/>
      <c r="C31" s="178"/>
      <c r="D31" s="178"/>
      <c r="E31" s="178"/>
      <c r="F31" s="178"/>
      <c r="G31" s="178"/>
      <c r="H31" s="179"/>
      <c r="I31" s="180" t="s">
        <v>128</v>
      </c>
      <c r="J31" s="181"/>
      <c r="K31" s="181"/>
      <c r="L31" s="182"/>
    </row>
    <row r="32" spans="1:12" ht="15.75" thickBot="1">
      <c r="A32" s="177" t="s">
        <v>17</v>
      </c>
      <c r="B32" s="178"/>
      <c r="C32" s="178"/>
      <c r="D32" s="178"/>
      <c r="E32" s="178"/>
      <c r="F32" s="178"/>
      <c r="G32" s="178"/>
      <c r="H32" s="179"/>
      <c r="I32" s="200">
        <v>39181</v>
      </c>
      <c r="J32" s="201"/>
      <c r="K32" s="201"/>
      <c r="L32" s="118"/>
    </row>
    <row r="33" spans="1:12" ht="21" customHeight="1" thickBot="1">
      <c r="A33" s="147" t="s">
        <v>18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1:12" ht="33.75" customHeight="1" thickBot="1">
      <c r="A34" s="147" t="s">
        <v>121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9"/>
    </row>
    <row r="35" spans="1:12" ht="17.25" customHeight="1" thickBot="1">
      <c r="A35" s="147" t="s">
        <v>19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9"/>
    </row>
    <row r="36" spans="1:12" ht="51.75" customHeight="1" thickBot="1">
      <c r="A36" s="147" t="s">
        <v>122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9"/>
    </row>
    <row r="37" spans="1:12">
      <c r="A37" s="202"/>
      <c r="B37" s="203"/>
      <c r="C37" s="203"/>
      <c r="D37" s="203"/>
      <c r="E37" s="203"/>
      <c r="F37" s="203"/>
      <c r="G37" s="203"/>
      <c r="H37" s="204"/>
      <c r="I37" s="165"/>
      <c r="J37" s="111"/>
      <c r="K37" s="111"/>
      <c r="L37" s="218"/>
    </row>
    <row r="38" spans="1:12" ht="15.75" thickBot="1">
      <c r="A38" s="205"/>
      <c r="B38" s="206"/>
      <c r="C38" s="206"/>
      <c r="D38" s="206"/>
      <c r="E38" s="206"/>
      <c r="F38" s="206"/>
      <c r="G38" s="206"/>
      <c r="H38" s="207"/>
      <c r="I38" s="168"/>
      <c r="J38" s="169"/>
      <c r="K38" s="169"/>
      <c r="L38" s="219"/>
    </row>
    <row r="39" spans="1:12">
      <c r="A39" s="202" t="s">
        <v>20</v>
      </c>
      <c r="B39" s="203"/>
      <c r="C39" s="203"/>
      <c r="D39" s="203"/>
      <c r="E39" s="203"/>
      <c r="F39" s="203"/>
      <c r="G39" s="203"/>
      <c r="H39" s="204"/>
      <c r="I39" s="208" t="s">
        <v>234</v>
      </c>
      <c r="J39" s="209"/>
      <c r="K39" s="209"/>
      <c r="L39" s="210"/>
    </row>
    <row r="40" spans="1:12" ht="15.75" thickBot="1">
      <c r="A40" s="205"/>
      <c r="B40" s="206"/>
      <c r="C40" s="206"/>
      <c r="D40" s="206"/>
      <c r="E40" s="206"/>
      <c r="F40" s="206"/>
      <c r="G40" s="206"/>
      <c r="H40" s="207"/>
      <c r="I40" s="211"/>
      <c r="J40" s="212"/>
      <c r="K40" s="212"/>
      <c r="L40" s="213"/>
    </row>
    <row r="41" spans="1:12">
      <c r="A41" s="202" t="s">
        <v>21</v>
      </c>
      <c r="B41" s="203"/>
      <c r="C41" s="203"/>
      <c r="D41" s="203"/>
      <c r="E41" s="203"/>
      <c r="F41" s="203"/>
      <c r="G41" s="203"/>
      <c r="H41" s="204"/>
      <c r="I41" s="208"/>
      <c r="J41" s="209"/>
      <c r="K41" s="209"/>
      <c r="L41" s="210"/>
    </row>
    <row r="42" spans="1:12" ht="15.75" thickBot="1">
      <c r="A42" s="205"/>
      <c r="B42" s="206"/>
      <c r="C42" s="206"/>
      <c r="D42" s="206"/>
      <c r="E42" s="206"/>
      <c r="F42" s="206"/>
      <c r="G42" s="206"/>
      <c r="H42" s="207"/>
      <c r="I42" s="211"/>
      <c r="J42" s="212"/>
      <c r="K42" s="212"/>
      <c r="L42" s="213"/>
    </row>
    <row r="43" spans="1:12" ht="15.75" thickBot="1">
      <c r="A43" s="177" t="s">
        <v>22</v>
      </c>
      <c r="B43" s="178"/>
      <c r="C43" s="178"/>
      <c r="D43" s="178"/>
      <c r="E43" s="178"/>
      <c r="F43" s="178"/>
      <c r="G43" s="178"/>
      <c r="H43" s="179"/>
      <c r="I43" s="214">
        <v>42979</v>
      </c>
      <c r="J43" s="215"/>
      <c r="K43" s="215"/>
      <c r="L43" s="216"/>
    </row>
    <row r="44" spans="1:12" ht="15.75" thickBot="1">
      <c r="A44" s="177" t="s">
        <v>23</v>
      </c>
      <c r="B44" s="178"/>
      <c r="C44" s="178"/>
      <c r="D44" s="178"/>
      <c r="E44" s="178"/>
      <c r="F44" s="178"/>
      <c r="G44" s="178"/>
      <c r="H44" s="179"/>
      <c r="I44" s="217" t="s">
        <v>235</v>
      </c>
      <c r="J44" s="215"/>
      <c r="K44" s="215"/>
      <c r="L44" s="216"/>
    </row>
    <row r="45" spans="1:12">
      <c r="A45" s="202" t="s">
        <v>24</v>
      </c>
      <c r="B45" s="203"/>
      <c r="C45" s="203"/>
      <c r="D45" s="203"/>
      <c r="E45" s="203"/>
      <c r="F45" s="203"/>
      <c r="G45" s="203"/>
      <c r="H45" s="204"/>
      <c r="I45" s="208" t="s">
        <v>123</v>
      </c>
      <c r="J45" s="209"/>
      <c r="K45" s="209"/>
      <c r="L45" s="210"/>
    </row>
    <row r="46" spans="1:12" ht="15.75" thickBot="1">
      <c r="A46" s="205"/>
      <c r="B46" s="206"/>
      <c r="C46" s="206"/>
      <c r="D46" s="206"/>
      <c r="E46" s="206"/>
      <c r="F46" s="206"/>
      <c r="G46" s="206"/>
      <c r="H46" s="207"/>
      <c r="I46" s="211"/>
      <c r="J46" s="212"/>
      <c r="K46" s="212"/>
      <c r="L46" s="213"/>
    </row>
    <row r="47" spans="1:12">
      <c r="A47" s="202" t="s">
        <v>25</v>
      </c>
      <c r="B47" s="203"/>
      <c r="C47" s="203"/>
      <c r="D47" s="203"/>
      <c r="E47" s="203"/>
      <c r="F47" s="203"/>
      <c r="G47" s="203"/>
      <c r="H47" s="204"/>
      <c r="I47" s="208"/>
      <c r="J47" s="209"/>
      <c r="K47" s="209"/>
      <c r="L47" s="210"/>
    </row>
    <row r="48" spans="1:12" ht="15.75" thickBot="1">
      <c r="A48" s="205" t="s">
        <v>26</v>
      </c>
      <c r="B48" s="206"/>
      <c r="C48" s="206"/>
      <c r="D48" s="206"/>
      <c r="E48" s="206"/>
      <c r="F48" s="206"/>
      <c r="G48" s="206"/>
      <c r="H48" s="207"/>
      <c r="I48" s="211"/>
      <c r="J48" s="212"/>
      <c r="K48" s="212"/>
      <c r="L48" s="213"/>
    </row>
    <row r="49" spans="1:13">
      <c r="A49" s="111" t="s">
        <v>27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1:13" ht="15.75" thickBo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3">
      <c r="A51" s="125" t="s">
        <v>28</v>
      </c>
      <c r="B51" s="126"/>
      <c r="C51" s="126"/>
      <c r="D51" s="127"/>
      <c r="E51" s="63"/>
      <c r="F51" s="131" t="s">
        <v>29</v>
      </c>
      <c r="G51" s="132"/>
      <c r="H51" s="135" t="s">
        <v>30</v>
      </c>
      <c r="I51" s="137" t="s">
        <v>31</v>
      </c>
      <c r="J51" s="138"/>
      <c r="K51" s="138"/>
      <c r="L51" s="139"/>
    </row>
    <row r="52" spans="1:13" ht="15.75" thickBot="1">
      <c r="A52" s="128"/>
      <c r="B52" s="129"/>
      <c r="C52" s="129"/>
      <c r="D52" s="130"/>
      <c r="E52" s="64"/>
      <c r="F52" s="133"/>
      <c r="G52" s="134"/>
      <c r="H52" s="136"/>
      <c r="I52" s="140" t="s">
        <v>32</v>
      </c>
      <c r="J52" s="141"/>
      <c r="K52" s="141"/>
      <c r="L52" s="142"/>
    </row>
    <row r="53" spans="1:13" ht="15.75" thickBot="1">
      <c r="A53" s="143" t="s">
        <v>33</v>
      </c>
      <c r="B53" s="144"/>
      <c r="C53" s="144"/>
      <c r="D53" s="145"/>
      <c r="E53" s="65"/>
      <c r="F53" s="117"/>
      <c r="G53" s="118"/>
      <c r="H53" s="66"/>
      <c r="I53" s="67"/>
      <c r="J53" s="68"/>
      <c r="K53" s="68"/>
      <c r="L53" s="69"/>
    </row>
    <row r="54" spans="1:13" ht="21" customHeight="1" thickBot="1">
      <c r="A54" s="114" t="s">
        <v>129</v>
      </c>
      <c r="B54" s="115"/>
      <c r="C54" s="115"/>
      <c r="D54" s="116"/>
      <c r="E54" s="65"/>
      <c r="F54" s="117">
        <v>139</v>
      </c>
      <c r="G54" s="118"/>
      <c r="H54" s="104">
        <f>I54/F54</f>
        <v>60242.677467625894</v>
      </c>
      <c r="I54" s="119">
        <f>I168*M54%</f>
        <v>8373732.1679999996</v>
      </c>
      <c r="J54" s="120"/>
      <c r="K54" s="120"/>
      <c r="L54" s="121"/>
      <c r="M54" s="58">
        <v>60</v>
      </c>
    </row>
    <row r="55" spans="1:13" ht="45.75" customHeight="1" thickBot="1">
      <c r="A55" s="122" t="s">
        <v>130</v>
      </c>
      <c r="B55" s="123"/>
      <c r="C55" s="123"/>
      <c r="D55" s="124"/>
      <c r="E55" s="65"/>
      <c r="F55" s="117">
        <v>139</v>
      </c>
      <c r="G55" s="118"/>
      <c r="H55" s="104">
        <f>I55/F55</f>
        <v>40161.784978417265</v>
      </c>
      <c r="I55" s="119">
        <f>I168*M55%</f>
        <v>5582488.1119999997</v>
      </c>
      <c r="J55" s="120"/>
      <c r="K55" s="120"/>
      <c r="L55" s="121"/>
      <c r="M55" s="58">
        <v>40</v>
      </c>
    </row>
    <row r="56" spans="1:13" ht="15.75" thickBot="1">
      <c r="A56" s="223"/>
      <c r="B56" s="224"/>
      <c r="C56" s="224"/>
      <c r="D56" s="225"/>
      <c r="E56" s="65"/>
      <c r="F56" s="117"/>
      <c r="G56" s="118"/>
      <c r="H56" s="66"/>
      <c r="I56" s="220"/>
      <c r="J56" s="221"/>
      <c r="K56" s="221"/>
      <c r="L56" s="222"/>
    </row>
    <row r="57" spans="1:13" ht="22.5" customHeight="1" thickBot="1">
      <c r="A57" s="143" t="s">
        <v>124</v>
      </c>
      <c r="B57" s="144"/>
      <c r="C57" s="144"/>
      <c r="D57" s="145"/>
      <c r="E57" s="65"/>
      <c r="F57" s="117"/>
      <c r="G57" s="118"/>
      <c r="H57" s="66"/>
      <c r="I57" s="220"/>
      <c r="J57" s="221"/>
      <c r="K57" s="221"/>
      <c r="L57" s="222"/>
    </row>
    <row r="58" spans="1:13" ht="15.75" thickBot="1">
      <c r="A58" s="223"/>
      <c r="B58" s="224"/>
      <c r="C58" s="224"/>
      <c r="D58" s="225"/>
      <c r="E58" s="65"/>
      <c r="F58" s="117"/>
      <c r="G58" s="118"/>
      <c r="H58" s="66"/>
      <c r="I58" s="220"/>
      <c r="J58" s="221"/>
      <c r="K58" s="221"/>
      <c r="L58" s="222"/>
    </row>
    <row r="59" spans="1:13" ht="39" customHeight="1" thickBot="1">
      <c r="A59" s="143" t="s">
        <v>34</v>
      </c>
      <c r="B59" s="144"/>
      <c r="C59" s="144"/>
      <c r="D59" s="156"/>
      <c r="E59" s="65"/>
      <c r="F59" s="227"/>
      <c r="G59" s="118"/>
      <c r="H59" s="66"/>
      <c r="I59" s="220"/>
      <c r="J59" s="221"/>
      <c r="K59" s="221"/>
      <c r="L59" s="222"/>
    </row>
    <row r="60" spans="1:13" ht="15.75" thickBot="1">
      <c r="A60" s="223"/>
      <c r="B60" s="224"/>
      <c r="C60" s="224"/>
      <c r="D60" s="225"/>
      <c r="E60" s="65"/>
      <c r="F60" s="117"/>
      <c r="G60" s="118"/>
      <c r="H60" s="66"/>
      <c r="I60" s="220"/>
      <c r="J60" s="221"/>
      <c r="K60" s="221"/>
      <c r="L60" s="222"/>
    </row>
    <row r="61" spans="1:13" ht="15.75" thickBot="1">
      <c r="A61" s="223"/>
      <c r="B61" s="224"/>
      <c r="C61" s="224"/>
      <c r="D61" s="225"/>
      <c r="E61" s="65"/>
      <c r="F61" s="117"/>
      <c r="G61" s="118"/>
      <c r="H61" s="66"/>
      <c r="I61" s="220"/>
      <c r="J61" s="221"/>
      <c r="K61" s="221"/>
      <c r="L61" s="222"/>
    </row>
    <row r="62" spans="1:13" ht="15.75" thickBot="1">
      <c r="A62" s="223"/>
      <c r="B62" s="224"/>
      <c r="C62" s="224"/>
      <c r="D62" s="225"/>
      <c r="E62" s="65"/>
      <c r="F62" s="117"/>
      <c r="G62" s="118"/>
      <c r="H62" s="66"/>
      <c r="I62" s="220"/>
      <c r="J62" s="221"/>
      <c r="K62" s="221"/>
      <c r="L62" s="222"/>
    </row>
    <row r="63" spans="1:13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3" ht="16.5" customHeight="1">
      <c r="A64" s="228" t="s">
        <v>35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</row>
    <row r="65" spans="1:12" ht="15" customHeight="1">
      <c r="A65" s="229" t="s">
        <v>243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</row>
    <row r="66" spans="1:12">
      <c r="A66" s="229" t="s">
        <v>36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</row>
    <row r="67" spans="1:12" s="70" customFormat="1" ht="30.75" customHeight="1">
      <c r="A67" s="230" t="s">
        <v>28</v>
      </c>
      <c r="B67" s="230"/>
      <c r="C67" s="230"/>
      <c r="D67" s="230"/>
      <c r="E67" s="230"/>
      <c r="F67" s="230"/>
      <c r="G67" s="110" t="s">
        <v>142</v>
      </c>
      <c r="H67" s="107"/>
      <c r="I67" s="107"/>
      <c r="J67" s="107"/>
      <c r="K67" s="107"/>
      <c r="L67" s="107"/>
    </row>
    <row r="68" spans="1:12" s="70" customFormat="1" ht="23.25" customHeight="1">
      <c r="A68" s="231" t="s">
        <v>143</v>
      </c>
      <c r="B68" s="232"/>
      <c r="C68" s="232"/>
      <c r="D68" s="232"/>
      <c r="E68" s="232"/>
      <c r="F68" s="233"/>
      <c r="G68" s="71">
        <f>G70+G76</f>
        <v>26085641.84</v>
      </c>
      <c r="H68" s="107"/>
      <c r="I68" s="107"/>
      <c r="J68" s="107"/>
      <c r="K68" s="107"/>
      <c r="L68" s="107"/>
    </row>
    <row r="69" spans="1:12" s="70" customFormat="1" ht="27.75" customHeight="1">
      <c r="A69" s="226" t="s">
        <v>63</v>
      </c>
      <c r="B69" s="226"/>
      <c r="C69" s="226"/>
      <c r="D69" s="226"/>
      <c r="E69" s="226"/>
      <c r="F69" s="226"/>
      <c r="G69" s="71"/>
      <c r="H69" s="107"/>
      <c r="I69" s="107"/>
      <c r="J69" s="107"/>
      <c r="K69" s="107"/>
      <c r="L69" s="107"/>
    </row>
    <row r="70" spans="1:12" s="70" customFormat="1" ht="42.75" customHeight="1">
      <c r="A70" s="226" t="s">
        <v>144</v>
      </c>
      <c r="B70" s="226"/>
      <c r="C70" s="226"/>
      <c r="D70" s="226"/>
      <c r="E70" s="226"/>
      <c r="F70" s="226"/>
      <c r="G70" s="72">
        <f>G72+G73+G74</f>
        <v>23140389</v>
      </c>
      <c r="H70" s="107"/>
      <c r="I70" s="107"/>
      <c r="J70" s="107"/>
      <c r="K70" s="107"/>
      <c r="L70" s="107"/>
    </row>
    <row r="71" spans="1:12" s="70" customFormat="1" ht="21.75" customHeight="1">
      <c r="A71" s="226" t="s">
        <v>145</v>
      </c>
      <c r="B71" s="226"/>
      <c r="C71" s="226"/>
      <c r="D71" s="226"/>
      <c r="E71" s="226"/>
      <c r="F71" s="226"/>
      <c r="G71" s="72"/>
      <c r="H71" s="107"/>
      <c r="I71" s="107"/>
      <c r="J71" s="107"/>
      <c r="K71" s="107"/>
      <c r="L71" s="107"/>
    </row>
    <row r="72" spans="1:12" s="70" customFormat="1" ht="60" customHeight="1">
      <c r="A72" s="226" t="s">
        <v>146</v>
      </c>
      <c r="B72" s="226"/>
      <c r="C72" s="226"/>
      <c r="D72" s="226"/>
      <c r="E72" s="226"/>
      <c r="F72" s="226"/>
      <c r="G72" s="72">
        <v>23140389</v>
      </c>
      <c r="H72" s="107"/>
      <c r="I72" s="107"/>
      <c r="J72" s="107"/>
      <c r="K72" s="107"/>
      <c r="L72" s="107"/>
    </row>
    <row r="73" spans="1:12" s="70" customFormat="1" ht="75.75" customHeight="1">
      <c r="A73" s="226" t="s">
        <v>147</v>
      </c>
      <c r="B73" s="226"/>
      <c r="C73" s="226"/>
      <c r="D73" s="226"/>
      <c r="E73" s="226"/>
      <c r="F73" s="226"/>
      <c r="G73" s="72"/>
      <c r="H73" s="107"/>
      <c r="I73" s="107"/>
      <c r="J73" s="107"/>
      <c r="K73" s="107"/>
      <c r="L73" s="107"/>
    </row>
    <row r="74" spans="1:12" s="70" customFormat="1" ht="71.25" customHeight="1">
      <c r="A74" s="226" t="s">
        <v>148</v>
      </c>
      <c r="B74" s="226"/>
      <c r="C74" s="226"/>
      <c r="D74" s="226"/>
      <c r="E74" s="226"/>
      <c r="F74" s="226"/>
      <c r="G74" s="72"/>
      <c r="H74" s="107"/>
      <c r="I74" s="107"/>
      <c r="J74" s="107"/>
      <c r="K74" s="107"/>
      <c r="L74" s="107"/>
    </row>
    <row r="75" spans="1:12" s="70" customFormat="1" ht="35.25" customHeight="1">
      <c r="A75" s="226" t="s">
        <v>244</v>
      </c>
      <c r="B75" s="226"/>
      <c r="C75" s="226"/>
      <c r="D75" s="226"/>
      <c r="E75" s="226"/>
      <c r="F75" s="226"/>
      <c r="G75" s="72">
        <v>18897673.890000001</v>
      </c>
      <c r="H75" s="107"/>
      <c r="I75" s="107"/>
      <c r="J75" s="107"/>
      <c r="K75" s="107"/>
      <c r="L75" s="107"/>
    </row>
    <row r="76" spans="1:12" s="70" customFormat="1" ht="45" customHeight="1">
      <c r="A76" s="226" t="s">
        <v>245</v>
      </c>
      <c r="B76" s="226"/>
      <c r="C76" s="226"/>
      <c r="D76" s="226"/>
      <c r="E76" s="226"/>
      <c r="F76" s="226"/>
      <c r="G76" s="72">
        <f>G78+G79</f>
        <v>2945252.84</v>
      </c>
      <c r="H76" s="107"/>
      <c r="I76" s="109"/>
      <c r="J76" s="107"/>
      <c r="K76" s="107"/>
      <c r="L76" s="107"/>
    </row>
    <row r="77" spans="1:12" s="70" customFormat="1" ht="23.25" customHeight="1">
      <c r="A77" s="226" t="s">
        <v>145</v>
      </c>
      <c r="B77" s="226"/>
      <c r="C77" s="226"/>
      <c r="D77" s="226"/>
      <c r="E77" s="226"/>
      <c r="F77" s="226"/>
      <c r="G77" s="72"/>
      <c r="H77" s="107"/>
      <c r="I77" s="107"/>
      <c r="J77" s="107"/>
      <c r="K77" s="107"/>
      <c r="L77" s="107"/>
    </row>
    <row r="78" spans="1:12" s="70" customFormat="1" ht="37.5" customHeight="1">
      <c r="A78" s="226" t="s">
        <v>246</v>
      </c>
      <c r="B78" s="226"/>
      <c r="C78" s="226"/>
      <c r="D78" s="226"/>
      <c r="E78" s="226"/>
      <c r="F78" s="226"/>
      <c r="G78" s="72">
        <v>2875602.84</v>
      </c>
      <c r="H78" s="107"/>
      <c r="I78" s="107"/>
      <c r="J78" s="107"/>
      <c r="K78" s="107"/>
      <c r="L78" s="107"/>
    </row>
    <row r="79" spans="1:12" s="70" customFormat="1" ht="37.5" customHeight="1">
      <c r="A79" s="226" t="s">
        <v>247</v>
      </c>
      <c r="B79" s="226"/>
      <c r="C79" s="226"/>
      <c r="D79" s="226"/>
      <c r="E79" s="226"/>
      <c r="F79" s="226"/>
      <c r="G79" s="72">
        <v>69650</v>
      </c>
      <c r="H79" s="107"/>
      <c r="I79" s="107"/>
      <c r="J79" s="107"/>
      <c r="K79" s="107"/>
      <c r="L79" s="107"/>
    </row>
    <row r="80" spans="1:12" s="70" customFormat="1" ht="38.25" customHeight="1">
      <c r="A80" s="226" t="s">
        <v>248</v>
      </c>
      <c r="B80" s="226"/>
      <c r="C80" s="226"/>
      <c r="D80" s="226"/>
      <c r="E80" s="226"/>
      <c r="F80" s="226"/>
      <c r="G80" s="72">
        <v>264659.53999999998</v>
      </c>
      <c r="H80" s="107"/>
      <c r="I80" s="107"/>
      <c r="J80" s="107"/>
      <c r="K80" s="107"/>
      <c r="L80" s="107"/>
    </row>
    <row r="81" spans="1:12" s="70" customFormat="1" ht="24.75" customHeight="1">
      <c r="A81" s="231" t="s">
        <v>149</v>
      </c>
      <c r="B81" s="232"/>
      <c r="C81" s="232"/>
      <c r="D81" s="232"/>
      <c r="E81" s="232"/>
      <c r="F81" s="233"/>
      <c r="G81" s="71">
        <f>G83+G85+G97+G84</f>
        <v>2312511.9</v>
      </c>
      <c r="H81" s="107"/>
      <c r="I81" s="107"/>
      <c r="J81" s="107"/>
      <c r="K81" s="107"/>
      <c r="L81" s="107"/>
    </row>
    <row r="82" spans="1:12" s="70" customFormat="1" ht="26.25" customHeight="1">
      <c r="A82" s="226" t="s">
        <v>63</v>
      </c>
      <c r="B82" s="226"/>
      <c r="C82" s="226"/>
      <c r="D82" s="226"/>
      <c r="E82" s="226"/>
      <c r="F82" s="226"/>
      <c r="G82" s="72"/>
      <c r="H82" s="107"/>
      <c r="I82" s="107"/>
      <c r="J82" s="107"/>
      <c r="K82" s="107"/>
      <c r="L82" s="107"/>
    </row>
    <row r="83" spans="1:12" s="70" customFormat="1" ht="42" customHeight="1">
      <c r="A83" s="226" t="s">
        <v>150</v>
      </c>
      <c r="B83" s="226"/>
      <c r="C83" s="226"/>
      <c r="D83" s="226"/>
      <c r="E83" s="226"/>
      <c r="F83" s="226"/>
      <c r="G83" s="72">
        <v>2238446.0099999998</v>
      </c>
      <c r="H83" s="107"/>
      <c r="I83" s="107"/>
      <c r="J83" s="107"/>
      <c r="K83" s="107"/>
      <c r="L83" s="107"/>
    </row>
    <row r="84" spans="1:12" s="70" customFormat="1" ht="52.5" customHeight="1">
      <c r="A84" s="351" t="s">
        <v>151</v>
      </c>
      <c r="B84" s="351"/>
      <c r="C84" s="351"/>
      <c r="D84" s="351"/>
      <c r="E84" s="351"/>
      <c r="F84" s="351"/>
      <c r="G84" s="72">
        <v>56697.41</v>
      </c>
      <c r="H84" s="107"/>
      <c r="I84" s="107"/>
      <c r="J84" s="107"/>
      <c r="K84" s="107"/>
      <c r="L84" s="107"/>
    </row>
    <row r="85" spans="1:12" s="70" customFormat="1" ht="43.5" customHeight="1">
      <c r="A85" s="226" t="s">
        <v>152</v>
      </c>
      <c r="B85" s="226"/>
      <c r="C85" s="226"/>
      <c r="D85" s="226"/>
      <c r="E85" s="226"/>
      <c r="F85" s="226"/>
      <c r="G85" s="72">
        <f>SUM(G87:G96)</f>
        <v>5218.4799999999996</v>
      </c>
      <c r="H85" s="107"/>
      <c r="I85" s="107"/>
      <c r="J85" s="107"/>
      <c r="K85" s="107"/>
      <c r="L85" s="107"/>
    </row>
    <row r="86" spans="1:12" s="70" customFormat="1" ht="24.75" customHeight="1">
      <c r="A86" s="226" t="s">
        <v>145</v>
      </c>
      <c r="B86" s="226"/>
      <c r="C86" s="226"/>
      <c r="D86" s="226"/>
      <c r="E86" s="226"/>
      <c r="F86" s="226"/>
      <c r="G86" s="72"/>
      <c r="H86" s="107"/>
      <c r="I86" s="107"/>
      <c r="J86" s="107"/>
      <c r="K86" s="107"/>
      <c r="L86" s="107"/>
    </row>
    <row r="87" spans="1:12" s="70" customFormat="1" ht="24" customHeight="1">
      <c r="A87" s="226" t="s">
        <v>153</v>
      </c>
      <c r="B87" s="226"/>
      <c r="C87" s="226"/>
      <c r="D87" s="226"/>
      <c r="E87" s="226"/>
      <c r="F87" s="226"/>
      <c r="G87" s="72">
        <v>94.48</v>
      </c>
      <c r="H87" s="107"/>
      <c r="I87" s="107"/>
      <c r="J87" s="107"/>
      <c r="K87" s="107"/>
      <c r="L87" s="107"/>
    </row>
    <row r="88" spans="1:12" s="70" customFormat="1" ht="24" customHeight="1">
      <c r="A88" s="226" t="s">
        <v>154</v>
      </c>
      <c r="B88" s="226"/>
      <c r="C88" s="226"/>
      <c r="D88" s="226"/>
      <c r="E88" s="226"/>
      <c r="F88" s="226"/>
      <c r="G88" s="108"/>
      <c r="H88" s="107"/>
      <c r="I88" s="107"/>
      <c r="J88" s="107"/>
      <c r="K88" s="107"/>
      <c r="L88" s="107"/>
    </row>
    <row r="89" spans="1:12" s="70" customFormat="1" ht="28.5" customHeight="1">
      <c r="A89" s="226" t="s">
        <v>155</v>
      </c>
      <c r="B89" s="226"/>
      <c r="C89" s="226"/>
      <c r="D89" s="226"/>
      <c r="E89" s="226"/>
      <c r="F89" s="226"/>
      <c r="G89" s="108">
        <v>5124</v>
      </c>
      <c r="H89" s="107"/>
      <c r="I89" s="107"/>
      <c r="J89" s="107"/>
      <c r="K89" s="107"/>
      <c r="L89" s="107"/>
    </row>
    <row r="90" spans="1:12" s="70" customFormat="1" ht="37.5" customHeight="1">
      <c r="A90" s="226" t="s">
        <v>156</v>
      </c>
      <c r="B90" s="226"/>
      <c r="C90" s="226"/>
      <c r="D90" s="226"/>
      <c r="E90" s="226"/>
      <c r="F90" s="226"/>
      <c r="G90" s="108"/>
      <c r="H90" s="107"/>
      <c r="I90" s="107"/>
      <c r="J90" s="107"/>
      <c r="K90" s="107"/>
      <c r="L90" s="107"/>
    </row>
    <row r="91" spans="1:12" s="70" customFormat="1" ht="18.75" customHeight="1">
      <c r="A91" s="226" t="s">
        <v>157</v>
      </c>
      <c r="B91" s="226"/>
      <c r="C91" s="226"/>
      <c r="D91" s="226"/>
      <c r="E91" s="226"/>
      <c r="F91" s="226"/>
      <c r="G91" s="108"/>
      <c r="H91" s="107"/>
      <c r="I91" s="107"/>
      <c r="J91" s="107"/>
      <c r="K91" s="107"/>
      <c r="L91" s="107"/>
    </row>
    <row r="92" spans="1:12" s="70" customFormat="1" ht="35.25" customHeight="1">
      <c r="A92" s="234" t="s">
        <v>158</v>
      </c>
      <c r="B92" s="234"/>
      <c r="C92" s="234"/>
      <c r="D92" s="234"/>
      <c r="E92" s="234"/>
      <c r="F92" s="234"/>
      <c r="G92" s="72"/>
    </row>
    <row r="93" spans="1:12" s="70" customFormat="1" ht="34.5" customHeight="1">
      <c r="A93" s="234" t="s">
        <v>159</v>
      </c>
      <c r="B93" s="234"/>
      <c r="C93" s="234"/>
      <c r="D93" s="234"/>
      <c r="E93" s="234"/>
      <c r="F93" s="234"/>
      <c r="G93" s="72"/>
    </row>
    <row r="94" spans="1:12" s="70" customFormat="1" ht="37.5" customHeight="1">
      <c r="A94" s="234" t="s">
        <v>160</v>
      </c>
      <c r="B94" s="234"/>
      <c r="C94" s="234"/>
      <c r="D94" s="234"/>
      <c r="E94" s="234"/>
      <c r="F94" s="234"/>
      <c r="G94" s="72"/>
    </row>
    <row r="95" spans="1:12" s="70" customFormat="1" ht="34.5" customHeight="1">
      <c r="A95" s="234" t="s">
        <v>161</v>
      </c>
      <c r="B95" s="234"/>
      <c r="C95" s="234"/>
      <c r="D95" s="234"/>
      <c r="E95" s="234"/>
      <c r="F95" s="234"/>
      <c r="G95" s="72"/>
    </row>
    <row r="96" spans="1:12" s="70" customFormat="1" ht="25.5" customHeight="1">
      <c r="A96" s="234" t="s">
        <v>162</v>
      </c>
      <c r="B96" s="234"/>
      <c r="C96" s="234"/>
      <c r="D96" s="234"/>
      <c r="E96" s="234"/>
      <c r="F96" s="234"/>
      <c r="G96" s="72"/>
    </row>
    <row r="97" spans="1:7" s="70" customFormat="1" ht="54" customHeight="1">
      <c r="A97" s="352" t="s">
        <v>163</v>
      </c>
      <c r="B97" s="352"/>
      <c r="C97" s="352"/>
      <c r="D97" s="352"/>
      <c r="E97" s="352"/>
      <c r="F97" s="352"/>
      <c r="G97" s="71">
        <f>SUM(G98:G108)</f>
        <v>12150</v>
      </c>
    </row>
    <row r="98" spans="1:7" s="70" customFormat="1" ht="24.75" customHeight="1">
      <c r="A98" s="234" t="s">
        <v>164</v>
      </c>
      <c r="B98" s="234"/>
      <c r="C98" s="234"/>
      <c r="D98" s="234"/>
      <c r="E98" s="234"/>
      <c r="F98" s="234"/>
      <c r="G98" s="72"/>
    </row>
    <row r="99" spans="1:7" s="70" customFormat="1" ht="24" customHeight="1">
      <c r="A99" s="234" t="s">
        <v>165</v>
      </c>
      <c r="B99" s="234"/>
      <c r="C99" s="234"/>
      <c r="D99" s="234"/>
      <c r="E99" s="234"/>
      <c r="F99" s="234"/>
      <c r="G99" s="72"/>
    </row>
    <row r="100" spans="1:7" s="70" customFormat="1" ht="24" customHeight="1">
      <c r="A100" s="234" t="s">
        <v>166</v>
      </c>
      <c r="B100" s="234"/>
      <c r="C100" s="234"/>
      <c r="D100" s="234"/>
      <c r="E100" s="234"/>
      <c r="F100" s="234"/>
      <c r="G100" s="72"/>
    </row>
    <row r="101" spans="1:7" s="70" customFormat="1" ht="29.25" customHeight="1">
      <c r="A101" s="234" t="s">
        <v>167</v>
      </c>
      <c r="B101" s="234"/>
      <c r="C101" s="234"/>
      <c r="D101" s="234"/>
      <c r="E101" s="234"/>
      <c r="F101" s="234"/>
      <c r="G101" s="72"/>
    </row>
    <row r="102" spans="1:7" s="70" customFormat="1" ht="34.5" customHeight="1">
      <c r="A102" s="234" t="s">
        <v>168</v>
      </c>
      <c r="B102" s="234"/>
      <c r="C102" s="234"/>
      <c r="D102" s="234"/>
      <c r="E102" s="234"/>
      <c r="F102" s="234"/>
      <c r="G102" s="72"/>
    </row>
    <row r="103" spans="1:7" s="70" customFormat="1" ht="25.5" customHeight="1">
      <c r="A103" s="234" t="s">
        <v>169</v>
      </c>
      <c r="B103" s="234"/>
      <c r="C103" s="234"/>
      <c r="D103" s="234"/>
      <c r="E103" s="234"/>
      <c r="F103" s="234"/>
      <c r="G103" s="72"/>
    </row>
    <row r="104" spans="1:7" s="70" customFormat="1" ht="30.75" customHeight="1">
      <c r="A104" s="234" t="s">
        <v>170</v>
      </c>
      <c r="B104" s="234"/>
      <c r="C104" s="234"/>
      <c r="D104" s="234"/>
      <c r="E104" s="234"/>
      <c r="F104" s="234"/>
      <c r="G104" s="72">
        <v>12150</v>
      </c>
    </row>
    <row r="105" spans="1:7" s="70" customFormat="1" ht="31.5" customHeight="1">
      <c r="A105" s="234" t="s">
        <v>171</v>
      </c>
      <c r="B105" s="234"/>
      <c r="C105" s="234"/>
      <c r="D105" s="234"/>
      <c r="E105" s="234"/>
      <c r="F105" s="234"/>
      <c r="G105" s="72"/>
    </row>
    <row r="106" spans="1:7" s="70" customFormat="1" ht="39.75" customHeight="1">
      <c r="A106" s="234" t="s">
        <v>172</v>
      </c>
      <c r="B106" s="234"/>
      <c r="C106" s="234"/>
      <c r="D106" s="234"/>
      <c r="E106" s="234"/>
      <c r="F106" s="234"/>
      <c r="G106" s="72"/>
    </row>
    <row r="107" spans="1:7" s="70" customFormat="1" ht="38.25" customHeight="1">
      <c r="A107" s="234" t="s">
        <v>173</v>
      </c>
      <c r="B107" s="234"/>
      <c r="C107" s="234"/>
      <c r="D107" s="234"/>
      <c r="E107" s="234"/>
      <c r="F107" s="234"/>
      <c r="G107" s="72"/>
    </row>
    <row r="108" spans="1:7" s="70" customFormat="1" ht="24.75" customHeight="1">
      <c r="A108" s="234" t="s">
        <v>174</v>
      </c>
      <c r="B108" s="234"/>
      <c r="C108" s="234"/>
      <c r="D108" s="234"/>
      <c r="E108" s="234"/>
      <c r="F108" s="234"/>
      <c r="G108" s="72"/>
    </row>
    <row r="109" spans="1:7" s="70" customFormat="1" ht="23.25" customHeight="1">
      <c r="A109" s="353" t="s">
        <v>175</v>
      </c>
      <c r="B109" s="354"/>
      <c r="C109" s="354"/>
      <c r="D109" s="354"/>
      <c r="E109" s="354"/>
      <c r="F109" s="355"/>
      <c r="G109" s="71">
        <f>G112</f>
        <v>841273.78000000014</v>
      </c>
    </row>
    <row r="110" spans="1:7" s="70" customFormat="1" ht="28.5" customHeight="1">
      <c r="A110" s="234" t="s">
        <v>176</v>
      </c>
      <c r="B110" s="234"/>
      <c r="C110" s="234"/>
      <c r="D110" s="234"/>
      <c r="E110" s="234"/>
      <c r="F110" s="234"/>
      <c r="G110" s="72"/>
    </row>
    <row r="111" spans="1:7" s="70" customFormat="1" ht="26.25" customHeight="1">
      <c r="A111" s="234" t="s">
        <v>177</v>
      </c>
      <c r="B111" s="234"/>
      <c r="C111" s="234"/>
      <c r="D111" s="234"/>
      <c r="E111" s="234"/>
      <c r="F111" s="234"/>
      <c r="G111" s="72"/>
    </row>
    <row r="112" spans="1:7" s="70" customFormat="1" ht="38.25" customHeight="1">
      <c r="A112" s="352" t="s">
        <v>178</v>
      </c>
      <c r="B112" s="352"/>
      <c r="C112" s="352"/>
      <c r="D112" s="352"/>
      <c r="E112" s="352"/>
      <c r="F112" s="352"/>
      <c r="G112" s="71">
        <f>SUM(G114:G126)</f>
        <v>841273.78000000014</v>
      </c>
    </row>
    <row r="113" spans="1:7" s="70" customFormat="1" ht="25.5" customHeight="1">
      <c r="A113" s="234" t="s">
        <v>164</v>
      </c>
      <c r="B113" s="234"/>
      <c r="C113" s="234"/>
      <c r="D113" s="234"/>
      <c r="E113" s="234"/>
      <c r="F113" s="234"/>
      <c r="G113" s="72"/>
    </row>
    <row r="114" spans="1:7" s="70" customFormat="1" ht="30.75" customHeight="1">
      <c r="A114" s="234" t="s">
        <v>179</v>
      </c>
      <c r="B114" s="234"/>
      <c r="C114" s="234"/>
      <c r="D114" s="234"/>
      <c r="E114" s="234"/>
      <c r="F114" s="234"/>
      <c r="G114" s="72">
        <f>G129+G144</f>
        <v>637580.81000000006</v>
      </c>
    </row>
    <row r="115" spans="1:7" s="70" customFormat="1" ht="23.25" customHeight="1">
      <c r="A115" s="234" t="s">
        <v>180</v>
      </c>
      <c r="B115" s="234"/>
      <c r="C115" s="234"/>
      <c r="D115" s="234"/>
      <c r="E115" s="234"/>
      <c r="F115" s="234"/>
      <c r="G115" s="72">
        <f t="shared" ref="G115:G126" si="0">G130+G145</f>
        <v>0</v>
      </c>
    </row>
    <row r="116" spans="1:7" s="70" customFormat="1" ht="25.5" customHeight="1">
      <c r="A116" s="234" t="s">
        <v>181</v>
      </c>
      <c r="B116" s="234"/>
      <c r="C116" s="234"/>
      <c r="D116" s="234"/>
      <c r="E116" s="234"/>
      <c r="F116" s="234"/>
      <c r="G116" s="72">
        <f t="shared" si="0"/>
        <v>0</v>
      </c>
    </row>
    <row r="117" spans="1:7" s="70" customFormat="1" ht="29.25" customHeight="1">
      <c r="A117" s="234" t="s">
        <v>182</v>
      </c>
      <c r="B117" s="234"/>
      <c r="C117" s="234"/>
      <c r="D117" s="234"/>
      <c r="E117" s="234"/>
      <c r="F117" s="234"/>
      <c r="G117" s="72">
        <f t="shared" si="0"/>
        <v>0</v>
      </c>
    </row>
    <row r="118" spans="1:7" s="70" customFormat="1" ht="25.5" customHeight="1">
      <c r="A118" s="234" t="s">
        <v>183</v>
      </c>
      <c r="B118" s="234"/>
      <c r="C118" s="234"/>
      <c r="D118" s="234"/>
      <c r="E118" s="234"/>
      <c r="F118" s="234"/>
      <c r="G118" s="72">
        <f t="shared" si="0"/>
        <v>837.15</v>
      </c>
    </row>
    <row r="119" spans="1:7" s="70" customFormat="1" ht="24.75" customHeight="1">
      <c r="A119" s="234" t="s">
        <v>184</v>
      </c>
      <c r="B119" s="234"/>
      <c r="C119" s="234"/>
      <c r="D119" s="234"/>
      <c r="E119" s="234"/>
      <c r="F119" s="234"/>
      <c r="G119" s="72">
        <f t="shared" si="0"/>
        <v>20901.27</v>
      </c>
    </row>
    <row r="120" spans="1:7" s="70" customFormat="1" ht="28.5" customHeight="1">
      <c r="A120" s="234" t="s">
        <v>185</v>
      </c>
      <c r="B120" s="234"/>
      <c r="C120" s="234"/>
      <c r="D120" s="234"/>
      <c r="E120" s="234"/>
      <c r="F120" s="234"/>
      <c r="G120" s="72">
        <f t="shared" si="0"/>
        <v>0</v>
      </c>
    </row>
    <row r="121" spans="1:7" s="70" customFormat="1" ht="30" customHeight="1">
      <c r="A121" s="234" t="s">
        <v>186</v>
      </c>
      <c r="B121" s="234"/>
      <c r="C121" s="234"/>
      <c r="D121" s="234"/>
      <c r="E121" s="234"/>
      <c r="F121" s="234"/>
      <c r="G121" s="72">
        <f t="shared" si="0"/>
        <v>0</v>
      </c>
    </row>
    <row r="122" spans="1:7" s="70" customFormat="1" ht="29.25" customHeight="1">
      <c r="A122" s="234" t="s">
        <v>187</v>
      </c>
      <c r="B122" s="234"/>
      <c r="C122" s="234"/>
      <c r="D122" s="234"/>
      <c r="E122" s="234"/>
      <c r="F122" s="234"/>
      <c r="G122" s="72">
        <f t="shared" si="0"/>
        <v>0</v>
      </c>
    </row>
    <row r="123" spans="1:7" s="70" customFormat="1" ht="26.25" customHeight="1">
      <c r="A123" s="234" t="s">
        <v>188</v>
      </c>
      <c r="B123" s="234"/>
      <c r="C123" s="234"/>
      <c r="D123" s="234"/>
      <c r="E123" s="234"/>
      <c r="F123" s="234"/>
      <c r="G123" s="72">
        <f t="shared" si="0"/>
        <v>66866.92</v>
      </c>
    </row>
    <row r="124" spans="1:7" s="70" customFormat="1" ht="28.5" customHeight="1">
      <c r="A124" s="234" t="s">
        <v>189</v>
      </c>
      <c r="B124" s="234"/>
      <c r="C124" s="234"/>
      <c r="D124" s="234"/>
      <c r="E124" s="234"/>
      <c r="F124" s="234"/>
      <c r="G124" s="72">
        <f t="shared" si="0"/>
        <v>105961</v>
      </c>
    </row>
    <row r="125" spans="1:7" s="70" customFormat="1" ht="27.75" customHeight="1">
      <c r="A125" s="234" t="s">
        <v>190</v>
      </c>
      <c r="B125" s="234"/>
      <c r="C125" s="234"/>
      <c r="D125" s="234"/>
      <c r="E125" s="234"/>
      <c r="F125" s="234"/>
      <c r="G125" s="72">
        <f t="shared" si="0"/>
        <v>0</v>
      </c>
    </row>
    <row r="126" spans="1:7" s="70" customFormat="1" ht="28.5" customHeight="1">
      <c r="A126" s="234" t="s">
        <v>191</v>
      </c>
      <c r="B126" s="234"/>
      <c r="C126" s="234"/>
      <c r="D126" s="234"/>
      <c r="E126" s="234"/>
      <c r="F126" s="234"/>
      <c r="G126" s="72">
        <f t="shared" si="0"/>
        <v>9126.6299999999992</v>
      </c>
    </row>
    <row r="127" spans="1:7" s="70" customFormat="1" ht="53.25" customHeight="1">
      <c r="A127" s="352" t="s">
        <v>205</v>
      </c>
      <c r="B127" s="352"/>
      <c r="C127" s="352"/>
      <c r="D127" s="352"/>
      <c r="E127" s="352"/>
      <c r="F127" s="352"/>
      <c r="G127" s="71">
        <f>SUM(G128:G141)</f>
        <v>774406.8600000001</v>
      </c>
    </row>
    <row r="128" spans="1:7" s="70" customFormat="1" ht="24" customHeight="1">
      <c r="A128" s="234" t="s">
        <v>164</v>
      </c>
      <c r="B128" s="234"/>
      <c r="C128" s="234"/>
      <c r="D128" s="234"/>
      <c r="E128" s="234"/>
      <c r="F128" s="234"/>
      <c r="G128" s="72"/>
    </row>
    <row r="129" spans="1:7" s="70" customFormat="1" ht="22.5" customHeight="1">
      <c r="A129" s="234" t="s">
        <v>206</v>
      </c>
      <c r="B129" s="234"/>
      <c r="C129" s="234"/>
      <c r="D129" s="234"/>
      <c r="E129" s="234"/>
      <c r="F129" s="234"/>
      <c r="G129" s="72">
        <f>154219.85+87545.38+241570.77+154114.81+130</f>
        <v>637580.81000000006</v>
      </c>
    </row>
    <row r="130" spans="1:7" s="70" customFormat="1" ht="23.25" customHeight="1">
      <c r="A130" s="234" t="s">
        <v>207</v>
      </c>
      <c r="B130" s="234"/>
      <c r="C130" s="234"/>
      <c r="D130" s="234"/>
      <c r="E130" s="234"/>
      <c r="F130" s="234"/>
      <c r="G130" s="72"/>
    </row>
    <row r="131" spans="1:7" s="70" customFormat="1" ht="24.75" customHeight="1">
      <c r="A131" s="234" t="s">
        <v>208</v>
      </c>
      <c r="B131" s="234"/>
      <c r="C131" s="234"/>
      <c r="D131" s="234"/>
      <c r="E131" s="234"/>
      <c r="F131" s="234"/>
      <c r="G131" s="72"/>
    </row>
    <row r="132" spans="1:7" s="70" customFormat="1" ht="18" customHeight="1">
      <c r="A132" s="234" t="s">
        <v>209</v>
      </c>
      <c r="B132" s="234"/>
      <c r="C132" s="234"/>
      <c r="D132" s="234"/>
      <c r="E132" s="234"/>
      <c r="F132" s="234"/>
      <c r="G132" s="72"/>
    </row>
    <row r="133" spans="1:7" s="70" customFormat="1" ht="25.5" customHeight="1">
      <c r="A133" s="234" t="s">
        <v>210</v>
      </c>
      <c r="B133" s="234"/>
      <c r="C133" s="234"/>
      <c r="D133" s="234"/>
      <c r="E133" s="234"/>
      <c r="F133" s="234"/>
      <c r="G133" s="72">
        <v>837.15</v>
      </c>
    </row>
    <row r="134" spans="1:7" s="70" customFormat="1" ht="30" customHeight="1">
      <c r="A134" s="234" t="s">
        <v>211</v>
      </c>
      <c r="B134" s="234"/>
      <c r="C134" s="234"/>
      <c r="D134" s="234"/>
      <c r="E134" s="234"/>
      <c r="F134" s="234"/>
      <c r="G134" s="72">
        <v>20901.27</v>
      </c>
    </row>
    <row r="135" spans="1:7" s="70" customFormat="1" ht="26.25" customHeight="1">
      <c r="A135" s="234" t="s">
        <v>212</v>
      </c>
      <c r="B135" s="234"/>
      <c r="C135" s="234"/>
      <c r="D135" s="234"/>
      <c r="E135" s="234"/>
      <c r="F135" s="234"/>
      <c r="G135" s="72"/>
    </row>
    <row r="136" spans="1:7" s="70" customFormat="1" ht="25.5" customHeight="1">
      <c r="A136" s="234" t="s">
        <v>249</v>
      </c>
      <c r="B136" s="234"/>
      <c r="C136" s="234"/>
      <c r="D136" s="234"/>
      <c r="E136" s="234"/>
      <c r="F136" s="234"/>
      <c r="G136" s="72"/>
    </row>
    <row r="137" spans="1:7" s="70" customFormat="1" ht="31.5" customHeight="1">
      <c r="A137" s="234" t="s">
        <v>213</v>
      </c>
      <c r="B137" s="234"/>
      <c r="C137" s="234"/>
      <c r="D137" s="234"/>
      <c r="E137" s="234"/>
      <c r="F137" s="234"/>
      <c r="G137" s="72"/>
    </row>
    <row r="138" spans="1:7" s="70" customFormat="1" ht="24" customHeight="1">
      <c r="A138" s="234" t="s">
        <v>214</v>
      </c>
      <c r="B138" s="234"/>
      <c r="C138" s="234"/>
      <c r="D138" s="234"/>
      <c r="E138" s="234"/>
      <c r="F138" s="234"/>
      <c r="G138" s="72"/>
    </row>
    <row r="139" spans="1:7" s="70" customFormat="1" ht="21" customHeight="1">
      <c r="A139" s="234" t="s">
        <v>215</v>
      </c>
      <c r="B139" s="234"/>
      <c r="C139" s="234"/>
      <c r="D139" s="234"/>
      <c r="E139" s="234"/>
      <c r="F139" s="234"/>
      <c r="G139" s="72">
        <v>105961</v>
      </c>
    </row>
    <row r="140" spans="1:7" s="70" customFormat="1" ht="28.5" customHeight="1">
      <c r="A140" s="234" t="s">
        <v>216</v>
      </c>
      <c r="B140" s="234"/>
      <c r="C140" s="234"/>
      <c r="D140" s="234"/>
      <c r="E140" s="234"/>
      <c r="F140" s="234"/>
      <c r="G140" s="72"/>
    </row>
    <row r="141" spans="1:7" s="70" customFormat="1" ht="29.25" customHeight="1">
      <c r="A141" s="234" t="s">
        <v>217</v>
      </c>
      <c r="B141" s="234"/>
      <c r="C141" s="234"/>
      <c r="D141" s="234"/>
      <c r="E141" s="234"/>
      <c r="F141" s="234"/>
      <c r="G141" s="72">
        <v>9126.6299999999992</v>
      </c>
    </row>
    <row r="142" spans="1:7" s="70" customFormat="1" ht="72" customHeight="1">
      <c r="A142" s="352" t="s">
        <v>218</v>
      </c>
      <c r="B142" s="352"/>
      <c r="C142" s="352"/>
      <c r="D142" s="352"/>
      <c r="E142" s="352"/>
      <c r="F142" s="352"/>
      <c r="G142" s="71">
        <f>SUM(G143:G156)</f>
        <v>66866.92</v>
      </c>
    </row>
    <row r="143" spans="1:7" s="70" customFormat="1" ht="21" customHeight="1">
      <c r="A143" s="234" t="s">
        <v>145</v>
      </c>
      <c r="B143" s="234"/>
      <c r="C143" s="234"/>
      <c r="D143" s="234"/>
      <c r="E143" s="234"/>
      <c r="F143" s="234"/>
      <c r="G143" s="72"/>
    </row>
    <row r="144" spans="1:7" s="70" customFormat="1" ht="24.75" customHeight="1">
      <c r="A144" s="234" t="s">
        <v>219</v>
      </c>
      <c r="B144" s="234"/>
      <c r="C144" s="234"/>
      <c r="D144" s="234"/>
      <c r="E144" s="234"/>
      <c r="F144" s="234"/>
      <c r="G144" s="72"/>
    </row>
    <row r="145" spans="1:31" s="70" customFormat="1" ht="21.75" customHeight="1">
      <c r="A145" s="234" t="s">
        <v>220</v>
      </c>
      <c r="B145" s="234"/>
      <c r="C145" s="234"/>
      <c r="D145" s="234"/>
      <c r="E145" s="234"/>
      <c r="F145" s="234"/>
      <c r="G145" s="72"/>
    </row>
    <row r="146" spans="1:31" s="70" customFormat="1" ht="25.5" customHeight="1">
      <c r="A146" s="234" t="s">
        <v>221</v>
      </c>
      <c r="B146" s="234"/>
      <c r="C146" s="234"/>
      <c r="D146" s="234"/>
      <c r="E146" s="234"/>
      <c r="F146" s="234"/>
      <c r="G146" s="72"/>
    </row>
    <row r="147" spans="1:31" s="70" customFormat="1" ht="26.25" customHeight="1">
      <c r="A147" s="234" t="s">
        <v>222</v>
      </c>
      <c r="B147" s="234"/>
      <c r="C147" s="234"/>
      <c r="D147" s="234"/>
      <c r="E147" s="234"/>
      <c r="F147" s="234"/>
      <c r="G147" s="72"/>
    </row>
    <row r="148" spans="1:31" s="70" customFormat="1" ht="29.25" customHeight="1">
      <c r="A148" s="234" t="s">
        <v>223</v>
      </c>
      <c r="B148" s="234"/>
      <c r="C148" s="234"/>
      <c r="D148" s="234"/>
      <c r="E148" s="234"/>
      <c r="F148" s="234"/>
      <c r="G148" s="72"/>
    </row>
    <row r="149" spans="1:31" s="70" customFormat="1" ht="25.5" customHeight="1">
      <c r="A149" s="234" t="s">
        <v>224</v>
      </c>
      <c r="B149" s="234"/>
      <c r="C149" s="234"/>
      <c r="D149" s="234"/>
      <c r="E149" s="234"/>
      <c r="F149" s="234"/>
      <c r="G149" s="72"/>
    </row>
    <row r="150" spans="1:31" s="70" customFormat="1" ht="22.5" customHeight="1">
      <c r="A150" s="234" t="s">
        <v>225</v>
      </c>
      <c r="B150" s="234"/>
      <c r="C150" s="234"/>
      <c r="D150" s="234"/>
      <c r="E150" s="234"/>
      <c r="F150" s="234"/>
      <c r="G150" s="72"/>
    </row>
    <row r="151" spans="1:31" s="70" customFormat="1" ht="24" customHeight="1">
      <c r="A151" s="234" t="s">
        <v>226</v>
      </c>
      <c r="B151" s="234"/>
      <c r="C151" s="234"/>
      <c r="D151" s="234"/>
      <c r="E151" s="234"/>
      <c r="F151" s="234"/>
      <c r="G151" s="72"/>
    </row>
    <row r="152" spans="1:31" s="70" customFormat="1" ht="24.75" customHeight="1">
      <c r="A152" s="234" t="s">
        <v>227</v>
      </c>
      <c r="B152" s="234"/>
      <c r="C152" s="234"/>
      <c r="D152" s="234"/>
      <c r="E152" s="234"/>
      <c r="F152" s="234"/>
      <c r="G152" s="72"/>
    </row>
    <row r="153" spans="1:31" s="70" customFormat="1" ht="24" customHeight="1">
      <c r="A153" s="234" t="s">
        <v>228</v>
      </c>
      <c r="B153" s="234"/>
      <c r="C153" s="234"/>
      <c r="D153" s="234"/>
      <c r="E153" s="234"/>
      <c r="F153" s="234"/>
      <c r="G153" s="72">
        <v>66866.92</v>
      </c>
    </row>
    <row r="154" spans="1:31" s="70" customFormat="1" ht="20.25" customHeight="1">
      <c r="A154" s="234" t="s">
        <v>229</v>
      </c>
      <c r="B154" s="234"/>
      <c r="C154" s="234"/>
      <c r="D154" s="234"/>
      <c r="E154" s="234"/>
      <c r="F154" s="234"/>
      <c r="G154" s="72"/>
    </row>
    <row r="155" spans="1:31" s="70" customFormat="1" ht="23.25" customHeight="1">
      <c r="A155" s="234" t="s">
        <v>230</v>
      </c>
      <c r="B155" s="234"/>
      <c r="C155" s="234"/>
      <c r="D155" s="234"/>
      <c r="E155" s="234"/>
      <c r="F155" s="234"/>
      <c r="G155" s="72"/>
    </row>
    <row r="156" spans="1:31" s="70" customFormat="1" ht="24.75" customHeight="1">
      <c r="A156" s="234" t="s">
        <v>231</v>
      </c>
      <c r="B156" s="234"/>
      <c r="C156" s="234"/>
      <c r="D156" s="234"/>
      <c r="E156" s="234"/>
      <c r="F156" s="234"/>
      <c r="G156" s="72"/>
    </row>
    <row r="157" spans="1:31">
      <c r="A157" s="228" t="s">
        <v>37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</row>
    <row r="158" spans="1:31">
      <c r="A158" s="228" t="s">
        <v>237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</row>
    <row r="159" spans="1:31" ht="15.75" thickBot="1">
      <c r="A159" s="254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</row>
    <row r="160" spans="1:31" ht="37.5" customHeight="1" thickBot="1">
      <c r="A160" s="255" t="s">
        <v>28</v>
      </c>
      <c r="B160" s="255"/>
      <c r="C160" s="255"/>
      <c r="D160" s="255"/>
      <c r="E160" s="256" t="s">
        <v>38</v>
      </c>
      <c r="F160" s="258" t="s">
        <v>39</v>
      </c>
      <c r="G160" s="258"/>
      <c r="H160" s="235" t="s">
        <v>40</v>
      </c>
      <c r="I160" s="236"/>
      <c r="J160" s="236"/>
      <c r="K160" s="236"/>
      <c r="L160" s="236"/>
      <c r="M160" s="236"/>
      <c r="N160" s="236"/>
      <c r="O160" s="237"/>
      <c r="P160" s="235" t="s">
        <v>41</v>
      </c>
      <c r="Q160" s="236"/>
      <c r="R160" s="236"/>
      <c r="S160" s="236"/>
      <c r="T160" s="236"/>
      <c r="U160" s="236"/>
      <c r="V160" s="236"/>
      <c r="W160" s="237"/>
      <c r="X160" s="235" t="s">
        <v>42</v>
      </c>
      <c r="Y160" s="236"/>
      <c r="Z160" s="236"/>
      <c r="AA160" s="236"/>
      <c r="AB160" s="236"/>
      <c r="AC160" s="236"/>
      <c r="AD160" s="236"/>
      <c r="AE160" s="237"/>
    </row>
    <row r="161" spans="1:31" ht="15.75" thickBot="1">
      <c r="A161" s="255"/>
      <c r="B161" s="255"/>
      <c r="C161" s="255"/>
      <c r="D161" s="255"/>
      <c r="E161" s="257"/>
      <c r="F161" s="258"/>
      <c r="G161" s="235"/>
      <c r="H161" s="238" t="s">
        <v>43</v>
      </c>
      <c r="I161" s="241" t="s">
        <v>44</v>
      </c>
      <c r="J161" s="242"/>
      <c r="K161" s="242"/>
      <c r="L161" s="242"/>
      <c r="M161" s="242"/>
      <c r="N161" s="242"/>
      <c r="O161" s="243"/>
      <c r="P161" s="238" t="s">
        <v>43</v>
      </c>
      <c r="Q161" s="241" t="s">
        <v>44</v>
      </c>
      <c r="R161" s="242"/>
      <c r="S161" s="242"/>
      <c r="T161" s="242"/>
      <c r="U161" s="242"/>
      <c r="V161" s="242"/>
      <c r="W161" s="243"/>
      <c r="X161" s="238" t="s">
        <v>43</v>
      </c>
      <c r="Y161" s="241" t="s">
        <v>44</v>
      </c>
      <c r="Z161" s="242"/>
      <c r="AA161" s="242"/>
      <c r="AB161" s="242"/>
      <c r="AC161" s="242"/>
      <c r="AD161" s="242"/>
      <c r="AE161" s="243"/>
    </row>
    <row r="162" spans="1:31" ht="105" customHeight="1" thickBot="1">
      <c r="A162" s="255"/>
      <c r="B162" s="255"/>
      <c r="C162" s="255"/>
      <c r="D162" s="255"/>
      <c r="E162" s="257"/>
      <c r="F162" s="258"/>
      <c r="G162" s="235"/>
      <c r="H162" s="239"/>
      <c r="I162" s="244" t="s">
        <v>45</v>
      </c>
      <c r="J162" s="246" t="s">
        <v>46</v>
      </c>
      <c r="K162" s="247"/>
      <c r="L162" s="249" t="s">
        <v>47</v>
      </c>
      <c r="M162" s="249" t="s">
        <v>48</v>
      </c>
      <c r="N162" s="252" t="s">
        <v>49</v>
      </c>
      <c r="O162" s="253"/>
      <c r="P162" s="239"/>
      <c r="Q162" s="244" t="s">
        <v>45</v>
      </c>
      <c r="R162" s="246" t="s">
        <v>46</v>
      </c>
      <c r="S162" s="247"/>
      <c r="T162" s="249" t="s">
        <v>47</v>
      </c>
      <c r="U162" s="249" t="s">
        <v>48</v>
      </c>
      <c r="V162" s="252" t="s">
        <v>49</v>
      </c>
      <c r="W162" s="253"/>
      <c r="X162" s="239"/>
      <c r="Y162" s="244" t="s">
        <v>45</v>
      </c>
      <c r="Z162" s="246" t="s">
        <v>46</v>
      </c>
      <c r="AA162" s="247"/>
      <c r="AB162" s="249" t="s">
        <v>47</v>
      </c>
      <c r="AC162" s="249" t="s">
        <v>48</v>
      </c>
      <c r="AD162" s="252" t="s">
        <v>49</v>
      </c>
      <c r="AE162" s="253"/>
    </row>
    <row r="163" spans="1:31" ht="39" customHeight="1" thickBot="1">
      <c r="A163" s="256"/>
      <c r="B163" s="256"/>
      <c r="C163" s="256"/>
      <c r="D163" s="256"/>
      <c r="E163" s="257"/>
      <c r="F163" s="259"/>
      <c r="G163" s="260"/>
      <c r="H163" s="240"/>
      <c r="I163" s="245"/>
      <c r="J163" s="245"/>
      <c r="K163" s="248"/>
      <c r="L163" s="250"/>
      <c r="M163" s="251"/>
      <c r="N163" s="1" t="s">
        <v>50</v>
      </c>
      <c r="O163" s="33" t="s">
        <v>51</v>
      </c>
      <c r="P163" s="240"/>
      <c r="Q163" s="245"/>
      <c r="R163" s="245"/>
      <c r="S163" s="248"/>
      <c r="T163" s="250"/>
      <c r="U163" s="251"/>
      <c r="V163" s="1" t="s">
        <v>50</v>
      </c>
      <c r="W163" s="1" t="s">
        <v>51</v>
      </c>
      <c r="X163" s="240"/>
      <c r="Y163" s="245"/>
      <c r="Z163" s="245"/>
      <c r="AA163" s="248"/>
      <c r="AB163" s="250"/>
      <c r="AC163" s="251"/>
      <c r="AD163" s="1" t="s">
        <v>50</v>
      </c>
      <c r="AE163" s="33" t="s">
        <v>51</v>
      </c>
    </row>
    <row r="164" spans="1:31" ht="15.75" thickBot="1">
      <c r="A164" s="261">
        <v>1</v>
      </c>
      <c r="B164" s="262"/>
      <c r="C164" s="262"/>
      <c r="D164" s="263"/>
      <c r="E164" s="2">
        <v>2</v>
      </c>
      <c r="F164" s="235">
        <v>3</v>
      </c>
      <c r="G164" s="264"/>
      <c r="H164" s="3">
        <v>4</v>
      </c>
      <c r="I164" s="4">
        <v>5</v>
      </c>
      <c r="J164" s="265">
        <v>6</v>
      </c>
      <c r="K164" s="266"/>
      <c r="L164" s="4">
        <v>7</v>
      </c>
      <c r="M164" s="5">
        <v>8</v>
      </c>
      <c r="N164" s="6">
        <v>9</v>
      </c>
      <c r="O164" s="7">
        <v>10</v>
      </c>
      <c r="P164" s="3">
        <v>4</v>
      </c>
      <c r="Q164" s="4">
        <v>5</v>
      </c>
      <c r="R164" s="265">
        <v>6</v>
      </c>
      <c r="S164" s="266"/>
      <c r="T164" s="4">
        <v>7</v>
      </c>
      <c r="U164" s="5">
        <v>8</v>
      </c>
      <c r="V164" s="6">
        <v>9</v>
      </c>
      <c r="W164" s="7">
        <v>10</v>
      </c>
      <c r="X164" s="3">
        <v>4</v>
      </c>
      <c r="Y164" s="4">
        <v>5</v>
      </c>
      <c r="Z164" s="265">
        <v>6</v>
      </c>
      <c r="AA164" s="266"/>
      <c r="AB164" s="4">
        <v>7</v>
      </c>
      <c r="AC164" s="5">
        <v>8</v>
      </c>
      <c r="AD164" s="6">
        <v>9</v>
      </c>
      <c r="AE164" s="7">
        <v>10</v>
      </c>
    </row>
    <row r="165" spans="1:31" ht="45" customHeight="1" thickBot="1">
      <c r="A165" s="267" t="s">
        <v>52</v>
      </c>
      <c r="B165" s="267"/>
      <c r="C165" s="267"/>
      <c r="D165" s="267"/>
      <c r="E165" s="8">
        <v>100</v>
      </c>
      <c r="F165" s="268" t="s">
        <v>53</v>
      </c>
      <c r="G165" s="268"/>
      <c r="H165" s="91">
        <f>H168+H169</f>
        <v>16086320.279999999</v>
      </c>
      <c r="I165" s="92">
        <f>I168+I169</f>
        <v>14099720.279999999</v>
      </c>
      <c r="J165" s="269"/>
      <c r="K165" s="270"/>
      <c r="L165" s="93"/>
      <c r="M165" s="94"/>
      <c r="N165" s="95">
        <f>N168</f>
        <v>1986600</v>
      </c>
      <c r="O165" s="96"/>
      <c r="P165" s="99">
        <f>P168+P169</f>
        <v>13456300</v>
      </c>
      <c r="Q165" s="100">
        <f>Q168+Q169</f>
        <v>11493700</v>
      </c>
      <c r="R165" s="269"/>
      <c r="S165" s="270"/>
      <c r="T165" s="93"/>
      <c r="U165" s="94"/>
      <c r="V165" s="95">
        <f>V168</f>
        <v>1962600</v>
      </c>
      <c r="W165" s="96"/>
      <c r="X165" s="99">
        <f>X168+X169</f>
        <v>13467600</v>
      </c>
      <c r="Y165" s="100">
        <f>Y168+Y169</f>
        <v>11505000</v>
      </c>
      <c r="Z165" s="269"/>
      <c r="AA165" s="270"/>
      <c r="AB165" s="93"/>
      <c r="AC165" s="94"/>
      <c r="AD165" s="95">
        <f>AD168</f>
        <v>1962600</v>
      </c>
      <c r="AE165" s="96"/>
    </row>
    <row r="166" spans="1:31" ht="33" customHeight="1" thickBot="1">
      <c r="A166" s="271" t="s">
        <v>54</v>
      </c>
      <c r="B166" s="271"/>
      <c r="C166" s="271"/>
      <c r="D166" s="271"/>
      <c r="E166" s="9">
        <v>110</v>
      </c>
      <c r="F166" s="272"/>
      <c r="G166" s="272"/>
      <c r="H166" s="38"/>
      <c r="I166" s="39" t="s">
        <v>53</v>
      </c>
      <c r="J166" s="273" t="s">
        <v>53</v>
      </c>
      <c r="K166" s="274"/>
      <c r="L166" s="40" t="s">
        <v>53</v>
      </c>
      <c r="M166" s="34" t="s">
        <v>53</v>
      </c>
      <c r="N166" s="35"/>
      <c r="O166" s="36" t="s">
        <v>53</v>
      </c>
      <c r="P166" s="101"/>
      <c r="Q166" s="102" t="s">
        <v>53</v>
      </c>
      <c r="R166" s="273" t="s">
        <v>53</v>
      </c>
      <c r="S166" s="274"/>
      <c r="T166" s="40" t="s">
        <v>53</v>
      </c>
      <c r="U166" s="34" t="s">
        <v>53</v>
      </c>
      <c r="V166" s="35"/>
      <c r="W166" s="36" t="s">
        <v>53</v>
      </c>
      <c r="X166" s="101"/>
      <c r="Y166" s="102" t="s">
        <v>53</v>
      </c>
      <c r="Z166" s="273" t="s">
        <v>53</v>
      </c>
      <c r="AA166" s="274"/>
      <c r="AB166" s="40" t="s">
        <v>53</v>
      </c>
      <c r="AC166" s="34" t="s">
        <v>53</v>
      </c>
      <c r="AD166" s="35"/>
      <c r="AE166" s="36" t="s">
        <v>53</v>
      </c>
    </row>
    <row r="167" spans="1:31" ht="15.75" thickBot="1">
      <c r="A167" s="275"/>
      <c r="B167" s="275"/>
      <c r="C167" s="275"/>
      <c r="D167" s="275"/>
      <c r="E167" s="11"/>
      <c r="F167" s="272"/>
      <c r="G167" s="272"/>
      <c r="H167" s="38"/>
      <c r="I167" s="39"/>
      <c r="J167" s="273"/>
      <c r="K167" s="274"/>
      <c r="L167" s="40"/>
      <c r="M167" s="34"/>
      <c r="N167" s="35"/>
      <c r="O167" s="36"/>
      <c r="P167" s="101"/>
      <c r="Q167" s="102"/>
      <c r="R167" s="273"/>
      <c r="S167" s="274"/>
      <c r="T167" s="40"/>
      <c r="U167" s="34"/>
      <c r="V167" s="35"/>
      <c r="W167" s="36"/>
      <c r="X167" s="101"/>
      <c r="Y167" s="102"/>
      <c r="Z167" s="273"/>
      <c r="AA167" s="274"/>
      <c r="AB167" s="40"/>
      <c r="AC167" s="34"/>
      <c r="AD167" s="35"/>
      <c r="AE167" s="36"/>
    </row>
    <row r="168" spans="1:31" ht="15.75" thickBot="1">
      <c r="A168" s="271" t="s">
        <v>55</v>
      </c>
      <c r="B168" s="271"/>
      <c r="C168" s="271"/>
      <c r="D168" s="271"/>
      <c r="E168" s="9">
        <v>120</v>
      </c>
      <c r="F168" s="276" t="s">
        <v>131</v>
      </c>
      <c r="G168" s="276"/>
      <c r="H168" s="38">
        <f>I168+M168+N168</f>
        <v>15942820.279999999</v>
      </c>
      <c r="I168" s="39">
        <f>13938720.28+17500</f>
        <v>13956220.279999999</v>
      </c>
      <c r="J168" s="273" t="s">
        <v>53</v>
      </c>
      <c r="K168" s="274"/>
      <c r="L168" s="40" t="s">
        <v>53</v>
      </c>
      <c r="M168" s="34"/>
      <c r="N168" s="46">
        <v>1986600</v>
      </c>
      <c r="O168" s="36"/>
      <c r="P168" s="101">
        <f>Q168+U168+V168</f>
        <v>13343300</v>
      </c>
      <c r="Q168" s="102">
        <f>4242700-2200+7160100-19900</f>
        <v>11380700</v>
      </c>
      <c r="R168" s="273" t="s">
        <v>53</v>
      </c>
      <c r="S168" s="274"/>
      <c r="T168" s="40" t="s">
        <v>53</v>
      </c>
      <c r="U168" s="34"/>
      <c r="V168" s="46">
        <v>1962600</v>
      </c>
      <c r="W168" s="36"/>
      <c r="X168" s="101">
        <f>Y168+AC168+AD168</f>
        <v>13354600</v>
      </c>
      <c r="Y168" s="102">
        <f>4254000-2200+7160100-19900</f>
        <v>11392000</v>
      </c>
      <c r="Z168" s="273" t="s">
        <v>53</v>
      </c>
      <c r="AA168" s="274"/>
      <c r="AB168" s="40" t="s">
        <v>53</v>
      </c>
      <c r="AC168" s="34"/>
      <c r="AD168" s="46">
        <v>1962600</v>
      </c>
      <c r="AE168" s="36"/>
    </row>
    <row r="169" spans="1:31" ht="15.75" thickBot="1">
      <c r="A169" s="271" t="s">
        <v>55</v>
      </c>
      <c r="B169" s="271"/>
      <c r="C169" s="271"/>
      <c r="D169" s="271"/>
      <c r="E169" s="9">
        <v>120</v>
      </c>
      <c r="F169" s="276" t="s">
        <v>132</v>
      </c>
      <c r="G169" s="276"/>
      <c r="H169" s="38">
        <f>I169+M169+N169</f>
        <v>143500</v>
      </c>
      <c r="I169" s="39">
        <f>133700+9800</f>
        <v>143500</v>
      </c>
      <c r="J169" s="273" t="s">
        <v>53</v>
      </c>
      <c r="K169" s="274"/>
      <c r="L169" s="40" t="s">
        <v>53</v>
      </c>
      <c r="M169" s="34"/>
      <c r="N169" s="46"/>
      <c r="O169" s="36"/>
      <c r="P169" s="101">
        <f>Q169+U169+V169</f>
        <v>113000</v>
      </c>
      <c r="Q169" s="102">
        <v>113000</v>
      </c>
      <c r="R169" s="273" t="s">
        <v>53</v>
      </c>
      <c r="S169" s="274"/>
      <c r="T169" s="40" t="s">
        <v>53</v>
      </c>
      <c r="U169" s="34"/>
      <c r="V169" s="46"/>
      <c r="W169" s="36"/>
      <c r="X169" s="101">
        <f>Y169+AC169+AD169</f>
        <v>113000</v>
      </c>
      <c r="Y169" s="102">
        <v>113000</v>
      </c>
      <c r="Z169" s="273" t="s">
        <v>53</v>
      </c>
      <c r="AA169" s="274"/>
      <c r="AB169" s="40" t="s">
        <v>53</v>
      </c>
      <c r="AC169" s="34"/>
      <c r="AD169" s="46"/>
      <c r="AE169" s="36"/>
    </row>
    <row r="170" spans="1:31" ht="35.25" customHeight="1" thickBot="1">
      <c r="A170" s="271" t="s">
        <v>56</v>
      </c>
      <c r="B170" s="271"/>
      <c r="C170" s="271"/>
      <c r="D170" s="271"/>
      <c r="E170" s="11">
        <v>130</v>
      </c>
      <c r="F170" s="272"/>
      <c r="G170" s="272"/>
      <c r="H170" s="38"/>
      <c r="I170" s="39" t="s">
        <v>53</v>
      </c>
      <c r="J170" s="273" t="s">
        <v>53</v>
      </c>
      <c r="K170" s="274"/>
      <c r="L170" s="40" t="s">
        <v>53</v>
      </c>
      <c r="M170" s="34" t="s">
        <v>53</v>
      </c>
      <c r="N170" s="35"/>
      <c r="O170" s="36" t="s">
        <v>53</v>
      </c>
      <c r="P170" s="101"/>
      <c r="Q170" s="102" t="s">
        <v>53</v>
      </c>
      <c r="R170" s="273" t="s">
        <v>53</v>
      </c>
      <c r="S170" s="274"/>
      <c r="T170" s="40" t="s">
        <v>53</v>
      </c>
      <c r="U170" s="34" t="s">
        <v>53</v>
      </c>
      <c r="V170" s="35"/>
      <c r="W170" s="36" t="s">
        <v>53</v>
      </c>
      <c r="X170" s="101"/>
      <c r="Y170" s="102" t="s">
        <v>53</v>
      </c>
      <c r="Z170" s="273" t="s">
        <v>53</v>
      </c>
      <c r="AA170" s="274"/>
      <c r="AB170" s="40" t="s">
        <v>53</v>
      </c>
      <c r="AC170" s="34" t="s">
        <v>53</v>
      </c>
      <c r="AD170" s="35"/>
      <c r="AE170" s="36" t="s">
        <v>53</v>
      </c>
    </row>
    <row r="171" spans="1:31" ht="77.25" customHeight="1" thickBot="1">
      <c r="A171" s="275" t="s">
        <v>57</v>
      </c>
      <c r="B171" s="275"/>
      <c r="C171" s="275"/>
      <c r="D171" s="275"/>
      <c r="E171" s="11">
        <v>140</v>
      </c>
      <c r="F171" s="272"/>
      <c r="G171" s="272"/>
      <c r="H171" s="38"/>
      <c r="I171" s="39" t="s">
        <v>53</v>
      </c>
      <c r="J171" s="273" t="s">
        <v>53</v>
      </c>
      <c r="K171" s="274"/>
      <c r="L171" s="40" t="s">
        <v>53</v>
      </c>
      <c r="M171" s="34" t="s">
        <v>53</v>
      </c>
      <c r="N171" s="35"/>
      <c r="O171" s="36" t="s">
        <v>53</v>
      </c>
      <c r="P171" s="101"/>
      <c r="Q171" s="102" t="s">
        <v>53</v>
      </c>
      <c r="R171" s="273" t="s">
        <v>53</v>
      </c>
      <c r="S171" s="274"/>
      <c r="T171" s="40" t="s">
        <v>53</v>
      </c>
      <c r="U171" s="34" t="s">
        <v>53</v>
      </c>
      <c r="V171" s="35"/>
      <c r="W171" s="36" t="s">
        <v>53</v>
      </c>
      <c r="X171" s="101"/>
      <c r="Y171" s="102" t="s">
        <v>53</v>
      </c>
      <c r="Z171" s="273" t="s">
        <v>53</v>
      </c>
      <c r="AA171" s="274"/>
      <c r="AB171" s="40" t="s">
        <v>53</v>
      </c>
      <c r="AC171" s="34" t="s">
        <v>53</v>
      </c>
      <c r="AD171" s="35"/>
      <c r="AE171" s="36" t="s">
        <v>53</v>
      </c>
    </row>
    <row r="172" spans="1:31" ht="33.75" customHeight="1" thickBot="1">
      <c r="A172" s="275" t="s">
        <v>58</v>
      </c>
      <c r="B172" s="275"/>
      <c r="C172" s="275"/>
      <c r="D172" s="275"/>
      <c r="E172" s="11">
        <v>150</v>
      </c>
      <c r="F172" s="272"/>
      <c r="G172" s="272"/>
      <c r="H172" s="38"/>
      <c r="I172" s="39" t="s">
        <v>53</v>
      </c>
      <c r="J172" s="273"/>
      <c r="K172" s="274"/>
      <c r="L172" s="40"/>
      <c r="M172" s="34" t="s">
        <v>53</v>
      </c>
      <c r="N172" s="35" t="s">
        <v>53</v>
      </c>
      <c r="O172" s="36" t="s">
        <v>53</v>
      </c>
      <c r="P172" s="101"/>
      <c r="Q172" s="102" t="s">
        <v>53</v>
      </c>
      <c r="R172" s="273"/>
      <c r="S172" s="274"/>
      <c r="T172" s="40"/>
      <c r="U172" s="34" t="s">
        <v>53</v>
      </c>
      <c r="V172" s="35" t="s">
        <v>53</v>
      </c>
      <c r="W172" s="36" t="s">
        <v>53</v>
      </c>
      <c r="X172" s="101"/>
      <c r="Y172" s="102" t="s">
        <v>53</v>
      </c>
      <c r="Z172" s="273"/>
      <c r="AA172" s="274"/>
      <c r="AB172" s="40"/>
      <c r="AC172" s="34" t="s">
        <v>53</v>
      </c>
      <c r="AD172" s="35" t="s">
        <v>53</v>
      </c>
      <c r="AE172" s="36" t="s">
        <v>53</v>
      </c>
    </row>
    <row r="173" spans="1:31" ht="15.75" thickBot="1">
      <c r="A173" s="275" t="s">
        <v>59</v>
      </c>
      <c r="B173" s="275"/>
      <c r="C173" s="275"/>
      <c r="D173" s="275"/>
      <c r="E173" s="11">
        <v>160</v>
      </c>
      <c r="F173" s="272"/>
      <c r="G173" s="272"/>
      <c r="H173" s="38"/>
      <c r="I173" s="39" t="s">
        <v>53</v>
      </c>
      <c r="J173" s="273" t="s">
        <v>53</v>
      </c>
      <c r="K173" s="274"/>
      <c r="L173" s="40" t="s">
        <v>53</v>
      </c>
      <c r="M173" s="34" t="s">
        <v>53</v>
      </c>
      <c r="N173" s="35"/>
      <c r="O173" s="36"/>
      <c r="P173" s="101"/>
      <c r="Q173" s="102" t="s">
        <v>53</v>
      </c>
      <c r="R173" s="273" t="s">
        <v>53</v>
      </c>
      <c r="S173" s="274"/>
      <c r="T173" s="40" t="s">
        <v>53</v>
      </c>
      <c r="U173" s="34" t="s">
        <v>53</v>
      </c>
      <c r="V173" s="35"/>
      <c r="W173" s="36"/>
      <c r="X173" s="101"/>
      <c r="Y173" s="102" t="s">
        <v>53</v>
      </c>
      <c r="Z173" s="273" t="s">
        <v>53</v>
      </c>
      <c r="AA173" s="274"/>
      <c r="AB173" s="40" t="s">
        <v>53</v>
      </c>
      <c r="AC173" s="34" t="s">
        <v>53</v>
      </c>
      <c r="AD173" s="35"/>
      <c r="AE173" s="36"/>
    </row>
    <row r="174" spans="1:31" ht="15.75" thickBot="1">
      <c r="A174" s="275" t="s">
        <v>60</v>
      </c>
      <c r="B174" s="275"/>
      <c r="C174" s="275"/>
      <c r="D174" s="275"/>
      <c r="E174" s="11">
        <v>180</v>
      </c>
      <c r="F174" s="272" t="s">
        <v>53</v>
      </c>
      <c r="G174" s="272"/>
      <c r="H174" s="38"/>
      <c r="I174" s="39" t="s">
        <v>53</v>
      </c>
      <c r="J174" s="273" t="s">
        <v>53</v>
      </c>
      <c r="K174" s="274"/>
      <c r="L174" s="40" t="s">
        <v>53</v>
      </c>
      <c r="M174" s="34" t="s">
        <v>53</v>
      </c>
      <c r="N174" s="35"/>
      <c r="O174" s="36" t="s">
        <v>53</v>
      </c>
      <c r="P174" s="101"/>
      <c r="Q174" s="102" t="s">
        <v>53</v>
      </c>
      <c r="R174" s="273" t="s">
        <v>53</v>
      </c>
      <c r="S174" s="274"/>
      <c r="T174" s="40" t="s">
        <v>53</v>
      </c>
      <c r="U174" s="34" t="s">
        <v>53</v>
      </c>
      <c r="V174" s="35"/>
      <c r="W174" s="36" t="s">
        <v>53</v>
      </c>
      <c r="X174" s="101"/>
      <c r="Y174" s="102" t="s">
        <v>53</v>
      </c>
      <c r="Z174" s="273" t="s">
        <v>53</v>
      </c>
      <c r="AA174" s="274"/>
      <c r="AB174" s="40" t="s">
        <v>53</v>
      </c>
      <c r="AC174" s="34" t="s">
        <v>53</v>
      </c>
      <c r="AD174" s="35"/>
      <c r="AE174" s="36" t="s">
        <v>53</v>
      </c>
    </row>
    <row r="175" spans="1:31" ht="16.5" thickBot="1">
      <c r="A175" s="277"/>
      <c r="B175" s="277"/>
      <c r="C175" s="277"/>
      <c r="D175" s="277"/>
      <c r="E175" s="12"/>
      <c r="F175" s="272"/>
      <c r="G175" s="272"/>
      <c r="H175" s="38"/>
      <c r="I175" s="39"/>
      <c r="J175" s="273"/>
      <c r="K175" s="274"/>
      <c r="L175" s="40"/>
      <c r="M175" s="34"/>
      <c r="N175" s="35"/>
      <c r="O175" s="36"/>
      <c r="P175" s="101"/>
      <c r="Q175" s="102"/>
      <c r="R175" s="273"/>
      <c r="S175" s="274"/>
      <c r="T175" s="40"/>
      <c r="U175" s="34"/>
      <c r="V175" s="35"/>
      <c r="W175" s="36"/>
      <c r="X175" s="101"/>
      <c r="Y175" s="102"/>
      <c r="Z175" s="273"/>
      <c r="AA175" s="274"/>
      <c r="AB175" s="40"/>
      <c r="AC175" s="34"/>
      <c r="AD175" s="35"/>
      <c r="AE175" s="36"/>
    </row>
    <row r="176" spans="1:31" ht="44.25" customHeight="1" thickBot="1">
      <c r="A176" s="278" t="s">
        <v>61</v>
      </c>
      <c r="B176" s="278"/>
      <c r="C176" s="278"/>
      <c r="D176" s="278"/>
      <c r="E176" s="11">
        <v>200</v>
      </c>
      <c r="F176" s="272"/>
      <c r="G176" s="272"/>
      <c r="H176" s="97">
        <f>H177+H183+H190+H191</f>
        <v>16086320.280000001</v>
      </c>
      <c r="I176" s="97">
        <f>I177+I183+I190+I191</f>
        <v>14099720.280000001</v>
      </c>
      <c r="J176" s="279"/>
      <c r="K176" s="280"/>
      <c r="L176" s="98"/>
      <c r="M176" s="94"/>
      <c r="N176" s="97">
        <f>N177+N183+N190+N191</f>
        <v>1986600</v>
      </c>
      <c r="O176" s="96"/>
      <c r="P176" s="103">
        <f>P177+P183+P190+P191</f>
        <v>13456300</v>
      </c>
      <c r="Q176" s="103">
        <f>Q177+Q183+Q190+Q191</f>
        <v>11493700</v>
      </c>
      <c r="R176" s="279"/>
      <c r="S176" s="280"/>
      <c r="T176" s="98"/>
      <c r="U176" s="94"/>
      <c r="V176" s="103">
        <f>V177+V183+V190+V191</f>
        <v>1962600</v>
      </c>
      <c r="W176" s="96"/>
      <c r="X176" s="103">
        <f>X177+X183+X190+X191</f>
        <v>13467600</v>
      </c>
      <c r="Y176" s="103">
        <f>Y177+Y183+Y190+Y191</f>
        <v>11505000</v>
      </c>
      <c r="Z176" s="279"/>
      <c r="AA176" s="280"/>
      <c r="AB176" s="98"/>
      <c r="AC176" s="94"/>
      <c r="AD176" s="103">
        <f>AD177+AD183+AD190+AD191</f>
        <v>1962600</v>
      </c>
      <c r="AE176" s="96"/>
    </row>
    <row r="177" spans="1:31" ht="33" customHeight="1" thickBot="1">
      <c r="A177" s="275" t="s">
        <v>103</v>
      </c>
      <c r="B177" s="275"/>
      <c r="C177" s="275"/>
      <c r="D177" s="275"/>
      <c r="E177" s="11">
        <v>210</v>
      </c>
      <c r="F177" s="276"/>
      <c r="G177" s="276"/>
      <c r="H177" s="38">
        <f>H178+H180+H179</f>
        <v>11925054</v>
      </c>
      <c r="I177" s="59">
        <f>I178+I180+I179</f>
        <v>11925054</v>
      </c>
      <c r="J177" s="273"/>
      <c r="K177" s="274"/>
      <c r="L177" s="40"/>
      <c r="M177" s="34"/>
      <c r="N177" s="59">
        <f>N178+N180+N179</f>
        <v>0</v>
      </c>
      <c r="O177" s="36"/>
      <c r="P177" s="101">
        <f>P178+P180+P179</f>
        <v>10298000</v>
      </c>
      <c r="Q177" s="59">
        <f>Q178+Q180+Q179</f>
        <v>10298000</v>
      </c>
      <c r="R177" s="273"/>
      <c r="S177" s="274"/>
      <c r="T177" s="40"/>
      <c r="U177" s="34"/>
      <c r="V177" s="59">
        <f>V178+V180+V179</f>
        <v>0</v>
      </c>
      <c r="W177" s="36"/>
      <c r="X177" s="101">
        <f>X178+X180+X179</f>
        <v>10309300</v>
      </c>
      <c r="Y177" s="59">
        <f>Y178+Y180+Y179</f>
        <v>10309300</v>
      </c>
      <c r="Z177" s="273"/>
      <c r="AA177" s="274"/>
      <c r="AB177" s="40"/>
      <c r="AC177" s="34"/>
      <c r="AD177" s="59">
        <f>AD178+AD180+AD179</f>
        <v>0</v>
      </c>
      <c r="AE177" s="36"/>
    </row>
    <row r="178" spans="1:31" ht="18" customHeight="1" thickBot="1">
      <c r="A178" s="275" t="s">
        <v>104</v>
      </c>
      <c r="B178" s="275"/>
      <c r="C178" s="275"/>
      <c r="D178" s="275"/>
      <c r="E178" s="11">
        <v>211</v>
      </c>
      <c r="F178" s="276" t="s">
        <v>133</v>
      </c>
      <c r="G178" s="276"/>
      <c r="H178" s="38">
        <f t="shared" ref="H178:H201" si="1">I178+N178</f>
        <v>9308400</v>
      </c>
      <c r="I178" s="39">
        <v>9308400</v>
      </c>
      <c r="J178" s="273"/>
      <c r="K178" s="274"/>
      <c r="L178" s="40"/>
      <c r="M178" s="34"/>
      <c r="N178" s="35"/>
      <c r="O178" s="36"/>
      <c r="P178" s="101">
        <f t="shared" ref="P178:P182" si="2">Q178+V178</f>
        <v>7906400</v>
      </c>
      <c r="Q178" s="102">
        <f>5459100+2447300</f>
        <v>7906400</v>
      </c>
      <c r="R178" s="273"/>
      <c r="S178" s="274"/>
      <c r="T178" s="40"/>
      <c r="U178" s="34"/>
      <c r="V178" s="35"/>
      <c r="W178" s="36"/>
      <c r="X178" s="101">
        <f t="shared" ref="X178:X182" si="3">Y178+AD178</f>
        <v>7915100</v>
      </c>
      <c r="Y178" s="102">
        <f>5459100+2456000</f>
        <v>7915100</v>
      </c>
      <c r="Z178" s="273"/>
      <c r="AA178" s="274"/>
      <c r="AB178" s="40"/>
      <c r="AC178" s="34"/>
      <c r="AD178" s="35"/>
      <c r="AE178" s="36"/>
    </row>
    <row r="179" spans="1:31" ht="23.25" customHeight="1" thickBot="1">
      <c r="A179" s="275" t="s">
        <v>117</v>
      </c>
      <c r="B179" s="275"/>
      <c r="C179" s="275"/>
      <c r="D179" s="275"/>
      <c r="E179" s="77"/>
      <c r="F179" s="276" t="s">
        <v>232</v>
      </c>
      <c r="G179" s="276"/>
      <c r="H179" s="78">
        <f t="shared" si="1"/>
        <v>2554</v>
      </c>
      <c r="I179" s="79">
        <v>2554</v>
      </c>
      <c r="J179" s="273"/>
      <c r="K179" s="274"/>
      <c r="L179" s="40"/>
      <c r="M179" s="34"/>
      <c r="N179" s="35"/>
      <c r="O179" s="36"/>
      <c r="P179" s="101">
        <f t="shared" si="2"/>
        <v>3900</v>
      </c>
      <c r="Q179" s="102">
        <v>3900</v>
      </c>
      <c r="R179" s="273"/>
      <c r="S179" s="274"/>
      <c r="T179" s="40"/>
      <c r="U179" s="34"/>
      <c r="V179" s="35"/>
      <c r="W179" s="36"/>
      <c r="X179" s="101">
        <f t="shared" si="3"/>
        <v>3900</v>
      </c>
      <c r="Y179" s="102">
        <v>3900</v>
      </c>
      <c r="Z179" s="273"/>
      <c r="AA179" s="274"/>
      <c r="AB179" s="40"/>
      <c r="AC179" s="34"/>
      <c r="AD179" s="35"/>
      <c r="AE179" s="36"/>
    </row>
    <row r="180" spans="1:31" ht="23.25" customHeight="1" thickBot="1">
      <c r="A180" s="275" t="s">
        <v>105</v>
      </c>
      <c r="B180" s="275"/>
      <c r="C180" s="275"/>
      <c r="D180" s="275"/>
      <c r="E180" s="32"/>
      <c r="F180" s="276" t="s">
        <v>134</v>
      </c>
      <c r="G180" s="276"/>
      <c r="H180" s="38">
        <f t="shared" ref="H180" si="4">I180+N180</f>
        <v>2614100</v>
      </c>
      <c r="I180" s="39">
        <v>2614100</v>
      </c>
      <c r="J180" s="273"/>
      <c r="K180" s="274"/>
      <c r="L180" s="40"/>
      <c r="M180" s="34"/>
      <c r="N180" s="35"/>
      <c r="O180" s="36"/>
      <c r="P180" s="101">
        <f t="shared" si="2"/>
        <v>2387700</v>
      </c>
      <c r="Q180" s="102">
        <f>1648600+739100</f>
        <v>2387700</v>
      </c>
      <c r="R180" s="273"/>
      <c r="S180" s="274"/>
      <c r="T180" s="40"/>
      <c r="U180" s="34"/>
      <c r="V180" s="35"/>
      <c r="W180" s="36"/>
      <c r="X180" s="101">
        <f t="shared" si="3"/>
        <v>2390300</v>
      </c>
      <c r="Y180" s="102">
        <f>1648600+741700</f>
        <v>2390300</v>
      </c>
      <c r="Z180" s="273"/>
      <c r="AA180" s="274"/>
      <c r="AB180" s="40"/>
      <c r="AC180" s="34"/>
      <c r="AD180" s="35"/>
      <c r="AE180" s="36"/>
    </row>
    <row r="181" spans="1:31" ht="32.25" customHeight="1" thickBot="1">
      <c r="A181" s="275" t="s">
        <v>62</v>
      </c>
      <c r="B181" s="275"/>
      <c r="C181" s="275"/>
      <c r="D181" s="275"/>
      <c r="E181" s="11">
        <v>220</v>
      </c>
      <c r="F181" s="276"/>
      <c r="G181" s="276"/>
      <c r="H181" s="38">
        <f t="shared" si="1"/>
        <v>0</v>
      </c>
      <c r="I181" s="39"/>
      <c r="J181" s="273"/>
      <c r="K181" s="274"/>
      <c r="L181" s="40"/>
      <c r="M181" s="34"/>
      <c r="N181" s="35"/>
      <c r="O181" s="36"/>
      <c r="P181" s="101">
        <f t="shared" si="2"/>
        <v>0</v>
      </c>
      <c r="Q181" s="102"/>
      <c r="R181" s="273"/>
      <c r="S181" s="274"/>
      <c r="T181" s="40"/>
      <c r="U181" s="34"/>
      <c r="V181" s="35"/>
      <c r="W181" s="36"/>
      <c r="X181" s="101">
        <f t="shared" si="3"/>
        <v>0</v>
      </c>
      <c r="Y181" s="102"/>
      <c r="Z181" s="273"/>
      <c r="AA181" s="274"/>
      <c r="AB181" s="40"/>
      <c r="AC181" s="34"/>
      <c r="AD181" s="35"/>
      <c r="AE181" s="36"/>
    </row>
    <row r="182" spans="1:31" ht="15.75" thickBot="1">
      <c r="A182" s="235" t="s">
        <v>63</v>
      </c>
      <c r="B182" s="281"/>
      <c r="C182" s="281"/>
      <c r="D182" s="282"/>
      <c r="E182" s="9"/>
      <c r="F182" s="272"/>
      <c r="G182" s="272"/>
      <c r="H182" s="38">
        <f t="shared" si="1"/>
        <v>0</v>
      </c>
      <c r="I182" s="39"/>
      <c r="J182" s="273"/>
      <c r="K182" s="274"/>
      <c r="L182" s="40"/>
      <c r="M182" s="34"/>
      <c r="N182" s="35"/>
      <c r="O182" s="36"/>
      <c r="P182" s="101">
        <f t="shared" si="2"/>
        <v>0</v>
      </c>
      <c r="Q182" s="102"/>
      <c r="R182" s="273"/>
      <c r="S182" s="274"/>
      <c r="T182" s="40"/>
      <c r="U182" s="34"/>
      <c r="V182" s="35"/>
      <c r="W182" s="36"/>
      <c r="X182" s="101">
        <f t="shared" si="3"/>
        <v>0</v>
      </c>
      <c r="Y182" s="102"/>
      <c r="Z182" s="273"/>
      <c r="AA182" s="274"/>
      <c r="AB182" s="40"/>
      <c r="AC182" s="34"/>
      <c r="AD182" s="35"/>
      <c r="AE182" s="36"/>
    </row>
    <row r="183" spans="1:31" ht="33" customHeight="1" thickBot="1">
      <c r="A183" s="275" t="s">
        <v>64</v>
      </c>
      <c r="B183" s="275"/>
      <c r="C183" s="275"/>
      <c r="D183" s="275"/>
      <c r="E183" s="11">
        <v>230</v>
      </c>
      <c r="F183" s="276"/>
      <c r="G183" s="276"/>
      <c r="H183" s="38">
        <f>H185+H186+H187+H184</f>
        <v>521956.71</v>
      </c>
      <c r="I183" s="59">
        <f>I185+I186+I187+I184</f>
        <v>521946.71</v>
      </c>
      <c r="J183" s="273"/>
      <c r="K183" s="274"/>
      <c r="L183" s="40"/>
      <c r="M183" s="34"/>
      <c r="N183" s="59">
        <f>N185+N186+N187+N184</f>
        <v>10</v>
      </c>
      <c r="O183" s="36"/>
      <c r="P183" s="101">
        <f>P185+P186+P187+P184</f>
        <v>441600</v>
      </c>
      <c r="Q183" s="59">
        <f>Q185+Q186+Q187+Q184</f>
        <v>441600</v>
      </c>
      <c r="R183" s="273"/>
      <c r="S183" s="274"/>
      <c r="T183" s="40"/>
      <c r="U183" s="34"/>
      <c r="V183" s="35"/>
      <c r="W183" s="36"/>
      <c r="X183" s="101">
        <f>X185+X186+X187+X184</f>
        <v>441600</v>
      </c>
      <c r="Y183" s="59">
        <f>Y185+Y186+Y187+Y184</f>
        <v>441600</v>
      </c>
      <c r="Z183" s="273"/>
      <c r="AA183" s="274"/>
      <c r="AB183" s="40"/>
      <c r="AC183" s="34"/>
      <c r="AD183" s="35"/>
      <c r="AE183" s="36"/>
    </row>
    <row r="184" spans="1:31" ht="15.75" thickBot="1">
      <c r="A184" s="235" t="s">
        <v>108</v>
      </c>
      <c r="B184" s="281"/>
      <c r="C184" s="281"/>
      <c r="D184" s="282"/>
      <c r="E184" s="32"/>
      <c r="F184" s="276" t="s">
        <v>138</v>
      </c>
      <c r="G184" s="276"/>
      <c r="H184" s="38">
        <f t="shared" ref="H184" si="5">I184+N184</f>
        <v>0</v>
      </c>
      <c r="I184" s="39"/>
      <c r="J184" s="273"/>
      <c r="K184" s="274"/>
      <c r="L184" s="40"/>
      <c r="M184" s="34"/>
      <c r="N184" s="35"/>
      <c r="O184" s="36"/>
      <c r="P184" s="101">
        <f t="shared" ref="P184:P191" si="6">Q184+V184</f>
        <v>2000</v>
      </c>
      <c r="Q184" s="102">
        <v>2000</v>
      </c>
      <c r="R184" s="273"/>
      <c r="S184" s="274"/>
      <c r="T184" s="40"/>
      <c r="U184" s="34"/>
      <c r="V184" s="35"/>
      <c r="W184" s="36"/>
      <c r="X184" s="101">
        <f t="shared" ref="X184:X191" si="7">Y184+AD184</f>
        <v>2000</v>
      </c>
      <c r="Y184" s="102">
        <v>2000</v>
      </c>
      <c r="Z184" s="273"/>
      <c r="AA184" s="274"/>
      <c r="AB184" s="40"/>
      <c r="AC184" s="34"/>
      <c r="AD184" s="35"/>
      <c r="AE184" s="36"/>
    </row>
    <row r="185" spans="1:31" ht="30.75" customHeight="1" thickBot="1">
      <c r="A185" s="235" t="s">
        <v>106</v>
      </c>
      <c r="B185" s="281"/>
      <c r="C185" s="281"/>
      <c r="D185" s="282"/>
      <c r="E185" s="32"/>
      <c r="F185" s="276" t="s">
        <v>135</v>
      </c>
      <c r="G185" s="276"/>
      <c r="H185" s="38">
        <f t="shared" ref="H185" si="8">I185+N185</f>
        <v>424643.71</v>
      </c>
      <c r="I185" s="39">
        <v>424643.71</v>
      </c>
      <c r="J185" s="273"/>
      <c r="K185" s="274"/>
      <c r="L185" s="40"/>
      <c r="M185" s="34"/>
      <c r="N185" s="35"/>
      <c r="O185" s="36"/>
      <c r="P185" s="101">
        <f t="shared" si="6"/>
        <v>432600</v>
      </c>
      <c r="Q185" s="102">
        <v>432600</v>
      </c>
      <c r="R185" s="273"/>
      <c r="S185" s="274"/>
      <c r="T185" s="40"/>
      <c r="U185" s="34"/>
      <c r="V185" s="35"/>
      <c r="W185" s="36"/>
      <c r="X185" s="101">
        <f t="shared" si="7"/>
        <v>432600</v>
      </c>
      <c r="Y185" s="102">
        <v>432600</v>
      </c>
      <c r="Z185" s="273"/>
      <c r="AA185" s="274"/>
      <c r="AB185" s="40"/>
      <c r="AC185" s="34"/>
      <c r="AD185" s="35"/>
      <c r="AE185" s="36"/>
    </row>
    <row r="186" spans="1:31" ht="15.75" thickBot="1">
      <c r="A186" s="235" t="s">
        <v>109</v>
      </c>
      <c r="B186" s="281"/>
      <c r="C186" s="281"/>
      <c r="D186" s="282"/>
      <c r="E186" s="11"/>
      <c r="F186" s="276" t="s">
        <v>136</v>
      </c>
      <c r="G186" s="276"/>
      <c r="H186" s="38">
        <f t="shared" si="1"/>
        <v>0</v>
      </c>
      <c r="I186" s="39">
        <v>0</v>
      </c>
      <c r="J186" s="273"/>
      <c r="K186" s="274"/>
      <c r="L186" s="40"/>
      <c r="M186" s="34"/>
      <c r="N186" s="35"/>
      <c r="O186" s="36"/>
      <c r="P186" s="101">
        <f t="shared" si="6"/>
        <v>2000</v>
      </c>
      <c r="Q186" s="102">
        <v>2000</v>
      </c>
      <c r="R186" s="273"/>
      <c r="S186" s="274"/>
      <c r="T186" s="40"/>
      <c r="U186" s="34"/>
      <c r="V186" s="35"/>
      <c r="W186" s="36"/>
      <c r="X186" s="101">
        <f t="shared" si="7"/>
        <v>2000</v>
      </c>
      <c r="Y186" s="102">
        <v>2000</v>
      </c>
      <c r="Z186" s="273"/>
      <c r="AA186" s="274"/>
      <c r="AB186" s="40"/>
      <c r="AC186" s="34"/>
      <c r="AD186" s="35"/>
      <c r="AE186" s="36"/>
    </row>
    <row r="187" spans="1:31" ht="15.75" thickBot="1">
      <c r="A187" s="235" t="s">
        <v>107</v>
      </c>
      <c r="B187" s="281"/>
      <c r="C187" s="281"/>
      <c r="D187" s="282"/>
      <c r="E187" s="32"/>
      <c r="F187" s="276" t="s">
        <v>137</v>
      </c>
      <c r="G187" s="276"/>
      <c r="H187" s="38">
        <f t="shared" ref="H187" si="9">I187+N187</f>
        <v>97313</v>
      </c>
      <c r="I187" s="39">
        <v>97303</v>
      </c>
      <c r="J187" s="273"/>
      <c r="K187" s="274"/>
      <c r="L187" s="40"/>
      <c r="M187" s="34"/>
      <c r="N187" s="35">
        <v>10</v>
      </c>
      <c r="O187" s="36"/>
      <c r="P187" s="101">
        <f t="shared" si="6"/>
        <v>5000</v>
      </c>
      <c r="Q187" s="102">
        <v>5000</v>
      </c>
      <c r="R187" s="273"/>
      <c r="S187" s="274"/>
      <c r="T187" s="40"/>
      <c r="U187" s="34"/>
      <c r="V187" s="35"/>
      <c r="W187" s="36"/>
      <c r="X187" s="101">
        <f t="shared" si="7"/>
        <v>5000</v>
      </c>
      <c r="Y187" s="102">
        <v>5000</v>
      </c>
      <c r="Z187" s="273"/>
      <c r="AA187" s="274"/>
      <c r="AB187" s="40"/>
      <c r="AC187" s="34"/>
      <c r="AD187" s="35"/>
      <c r="AE187" s="36"/>
    </row>
    <row r="188" spans="1:31" ht="33.75" customHeight="1" thickBot="1">
      <c r="A188" s="275" t="s">
        <v>65</v>
      </c>
      <c r="B188" s="275"/>
      <c r="C188" s="275"/>
      <c r="D188" s="275"/>
      <c r="E188" s="11">
        <v>240</v>
      </c>
      <c r="F188" s="276"/>
      <c r="G188" s="276"/>
      <c r="H188" s="38">
        <f t="shared" si="1"/>
        <v>0</v>
      </c>
      <c r="I188" s="39"/>
      <c r="J188" s="273"/>
      <c r="K188" s="274"/>
      <c r="L188" s="40"/>
      <c r="M188" s="34"/>
      <c r="N188" s="35"/>
      <c r="O188" s="36"/>
      <c r="P188" s="101">
        <f t="shared" si="6"/>
        <v>0</v>
      </c>
      <c r="Q188" s="102"/>
      <c r="R188" s="273"/>
      <c r="S188" s="274"/>
      <c r="T188" s="40"/>
      <c r="U188" s="34"/>
      <c r="V188" s="35"/>
      <c r="W188" s="36"/>
      <c r="X188" s="101">
        <f t="shared" si="7"/>
        <v>0</v>
      </c>
      <c r="Y188" s="102"/>
      <c r="Z188" s="273"/>
      <c r="AA188" s="274"/>
      <c r="AB188" s="40"/>
      <c r="AC188" s="34"/>
      <c r="AD188" s="35"/>
      <c r="AE188" s="36"/>
    </row>
    <row r="189" spans="1:31" ht="15.75" thickBot="1">
      <c r="A189" s="275"/>
      <c r="B189" s="275"/>
      <c r="C189" s="275"/>
      <c r="D189" s="275"/>
      <c r="E189" s="11"/>
      <c r="F189" s="272"/>
      <c r="G189" s="272"/>
      <c r="H189" s="38">
        <f t="shared" si="1"/>
        <v>0</v>
      </c>
      <c r="I189" s="39"/>
      <c r="J189" s="273"/>
      <c r="K189" s="274"/>
      <c r="L189" s="40"/>
      <c r="M189" s="34"/>
      <c r="N189" s="35"/>
      <c r="O189" s="36"/>
      <c r="P189" s="101">
        <f t="shared" si="6"/>
        <v>0</v>
      </c>
      <c r="Q189" s="102"/>
      <c r="R189" s="273"/>
      <c r="S189" s="274"/>
      <c r="T189" s="40"/>
      <c r="U189" s="34"/>
      <c r="V189" s="35"/>
      <c r="W189" s="36"/>
      <c r="X189" s="101">
        <f t="shared" si="7"/>
        <v>0</v>
      </c>
      <c r="Y189" s="102"/>
      <c r="Z189" s="273"/>
      <c r="AA189" s="274"/>
      <c r="AB189" s="40"/>
      <c r="AC189" s="34"/>
      <c r="AD189" s="35"/>
      <c r="AE189" s="36"/>
    </row>
    <row r="190" spans="1:31" ht="62.25" customHeight="1" thickBot="1">
      <c r="A190" s="275" t="s">
        <v>233</v>
      </c>
      <c r="B190" s="275"/>
      <c r="C190" s="275"/>
      <c r="D190" s="275"/>
      <c r="E190" s="11">
        <v>250</v>
      </c>
      <c r="F190" s="276" t="s">
        <v>140</v>
      </c>
      <c r="G190" s="276"/>
      <c r="H190" s="38">
        <f t="shared" si="1"/>
        <v>90000</v>
      </c>
      <c r="I190" s="39">
        <v>90000</v>
      </c>
      <c r="J190" s="273"/>
      <c r="K190" s="274"/>
      <c r="L190" s="40"/>
      <c r="M190" s="34"/>
      <c r="N190" s="35"/>
      <c r="O190" s="36"/>
      <c r="P190" s="101">
        <f t="shared" si="6"/>
        <v>90000</v>
      </c>
      <c r="Q190" s="102">
        <v>90000</v>
      </c>
      <c r="R190" s="273"/>
      <c r="S190" s="274"/>
      <c r="T190" s="40"/>
      <c r="U190" s="34"/>
      <c r="V190" s="35"/>
      <c r="W190" s="36"/>
      <c r="X190" s="101">
        <f t="shared" si="7"/>
        <v>90000</v>
      </c>
      <c r="Y190" s="102">
        <v>90000</v>
      </c>
      <c r="Z190" s="273"/>
      <c r="AA190" s="274"/>
      <c r="AB190" s="40"/>
      <c r="AC190" s="34"/>
      <c r="AD190" s="35"/>
      <c r="AE190" s="36"/>
    </row>
    <row r="191" spans="1:31" ht="31.5" customHeight="1" thickBot="1">
      <c r="A191" s="275" t="s">
        <v>66</v>
      </c>
      <c r="B191" s="275"/>
      <c r="C191" s="275"/>
      <c r="D191" s="275"/>
      <c r="E191" s="11">
        <v>260</v>
      </c>
      <c r="F191" s="272" t="s">
        <v>53</v>
      </c>
      <c r="G191" s="272"/>
      <c r="H191" s="38">
        <f t="shared" si="1"/>
        <v>3549309.5700000003</v>
      </c>
      <c r="I191" s="59">
        <f>I192+I193</f>
        <v>1562719.57</v>
      </c>
      <c r="J191" s="273"/>
      <c r="K191" s="274"/>
      <c r="L191" s="40"/>
      <c r="M191" s="34"/>
      <c r="N191" s="35">
        <f>N192</f>
        <v>1986590</v>
      </c>
      <c r="O191" s="36"/>
      <c r="P191" s="101">
        <f t="shared" si="6"/>
        <v>2626700</v>
      </c>
      <c r="Q191" s="59">
        <f>Q192+Q193</f>
        <v>664100</v>
      </c>
      <c r="R191" s="273"/>
      <c r="S191" s="274"/>
      <c r="T191" s="40"/>
      <c r="U191" s="34"/>
      <c r="V191" s="35">
        <f>V192</f>
        <v>1962600</v>
      </c>
      <c r="W191" s="36"/>
      <c r="X191" s="101">
        <f t="shared" si="7"/>
        <v>2626700</v>
      </c>
      <c r="Y191" s="59">
        <f>Y192+Y193</f>
        <v>664100</v>
      </c>
      <c r="Z191" s="273"/>
      <c r="AA191" s="274"/>
      <c r="AB191" s="40"/>
      <c r="AC191" s="34"/>
      <c r="AD191" s="35">
        <f>AD192</f>
        <v>1962600</v>
      </c>
      <c r="AE191" s="36"/>
    </row>
    <row r="192" spans="1:31" ht="15.75" thickBot="1">
      <c r="A192" s="275"/>
      <c r="B192" s="275"/>
      <c r="C192" s="275"/>
      <c r="D192" s="275"/>
      <c r="E192" s="11"/>
      <c r="F192" s="276" t="s">
        <v>139</v>
      </c>
      <c r="G192" s="276"/>
      <c r="H192" s="38">
        <f>I192+N192</f>
        <v>3549309.5700000003</v>
      </c>
      <c r="I192" s="39">
        <f>1491719.57+43700+27300</f>
        <v>1562719.57</v>
      </c>
      <c r="J192" s="273"/>
      <c r="K192" s="274"/>
      <c r="L192" s="40"/>
      <c r="M192" s="34"/>
      <c r="N192" s="46">
        <v>1986590</v>
      </c>
      <c r="O192" s="36"/>
      <c r="P192" s="101">
        <f>Q192+V192</f>
        <v>2626700</v>
      </c>
      <c r="Q192" s="102">
        <f>5400+395000+104900+32900+8500+25700+6800+900+22100-80000+141900</f>
        <v>664100</v>
      </c>
      <c r="R192" s="273"/>
      <c r="S192" s="274"/>
      <c r="T192" s="40"/>
      <c r="U192" s="34"/>
      <c r="V192" s="46">
        <v>1962600</v>
      </c>
      <c r="W192" s="36"/>
      <c r="X192" s="101">
        <f>Y192+AD192</f>
        <v>2626700</v>
      </c>
      <c r="Y192" s="102">
        <f>5400+395000+104900+32900+8500+25700+6800+900+22100-80000+141900</f>
        <v>664100</v>
      </c>
      <c r="Z192" s="273"/>
      <c r="AA192" s="274"/>
      <c r="AB192" s="40"/>
      <c r="AC192" s="34"/>
      <c r="AD192" s="46">
        <v>1962600</v>
      </c>
      <c r="AE192" s="36"/>
    </row>
    <row r="193" spans="1:31" ht="15.75" hidden="1" customHeight="1" thickBot="1">
      <c r="A193" s="275"/>
      <c r="B193" s="275"/>
      <c r="C193" s="275"/>
      <c r="D193" s="275"/>
      <c r="E193" s="11"/>
      <c r="F193" s="276"/>
      <c r="G193" s="276"/>
      <c r="H193" s="38"/>
      <c r="I193" s="39"/>
      <c r="J193" s="273"/>
      <c r="K193" s="274"/>
      <c r="L193" s="40"/>
      <c r="M193" s="34"/>
      <c r="N193" s="35"/>
      <c r="O193" s="36"/>
      <c r="P193" s="101"/>
      <c r="Q193" s="102"/>
      <c r="R193" s="273"/>
      <c r="S193" s="274"/>
      <c r="T193" s="40"/>
      <c r="U193" s="34"/>
      <c r="V193" s="35"/>
      <c r="W193" s="36"/>
      <c r="X193" s="101"/>
      <c r="Y193" s="102"/>
      <c r="Z193" s="273"/>
      <c r="AA193" s="274"/>
      <c r="AB193" s="40"/>
      <c r="AC193" s="34"/>
      <c r="AD193" s="35"/>
      <c r="AE193" s="36"/>
    </row>
    <row r="194" spans="1:31" ht="42" customHeight="1" thickBot="1">
      <c r="A194" s="278" t="s">
        <v>67</v>
      </c>
      <c r="B194" s="278"/>
      <c r="C194" s="278"/>
      <c r="D194" s="278"/>
      <c r="E194" s="13">
        <v>300</v>
      </c>
      <c r="F194" s="276" t="s">
        <v>53</v>
      </c>
      <c r="G194" s="276"/>
      <c r="H194" s="38">
        <f t="shared" si="1"/>
        <v>0</v>
      </c>
      <c r="I194" s="39"/>
      <c r="J194" s="273"/>
      <c r="K194" s="274"/>
      <c r="L194" s="40"/>
      <c r="M194" s="34"/>
      <c r="N194" s="35"/>
      <c r="O194" s="36"/>
      <c r="P194" s="101">
        <f t="shared" ref="P194" si="10">Q194+V194</f>
        <v>0</v>
      </c>
      <c r="Q194" s="102"/>
      <c r="R194" s="273"/>
      <c r="S194" s="274"/>
      <c r="T194" s="40"/>
      <c r="U194" s="34"/>
      <c r="V194" s="35"/>
      <c r="W194" s="36"/>
      <c r="X194" s="101">
        <f t="shared" ref="X194" si="11">Y194+AD194</f>
        <v>0</v>
      </c>
      <c r="Y194" s="102"/>
      <c r="Z194" s="273"/>
      <c r="AA194" s="274"/>
      <c r="AB194" s="40"/>
      <c r="AC194" s="34"/>
      <c r="AD194" s="35"/>
      <c r="AE194" s="36"/>
    </row>
    <row r="195" spans="1:31" ht="32.25" customHeight="1" thickBot="1">
      <c r="A195" s="275" t="s">
        <v>68</v>
      </c>
      <c r="B195" s="275"/>
      <c r="C195" s="275"/>
      <c r="D195" s="275"/>
      <c r="E195" s="11">
        <v>310</v>
      </c>
      <c r="F195" s="272"/>
      <c r="G195" s="272"/>
      <c r="H195" s="38">
        <f t="shared" si="1"/>
        <v>0</v>
      </c>
      <c r="I195" s="39"/>
      <c r="J195" s="273"/>
      <c r="K195" s="274"/>
      <c r="L195" s="40"/>
      <c r="M195" s="34"/>
      <c r="N195" s="35"/>
      <c r="O195" s="36"/>
      <c r="P195" s="47"/>
      <c r="Q195" s="48"/>
      <c r="R195" s="273"/>
      <c r="S195" s="274"/>
      <c r="T195" s="40"/>
      <c r="U195" s="34"/>
      <c r="V195" s="35"/>
      <c r="W195" s="36"/>
      <c r="X195" s="47"/>
      <c r="Y195" s="48"/>
      <c r="Z195" s="273"/>
      <c r="AA195" s="274"/>
      <c r="AB195" s="40"/>
      <c r="AC195" s="34"/>
      <c r="AD195" s="35"/>
      <c r="AE195" s="36"/>
    </row>
    <row r="196" spans="1:31" ht="21.75" customHeight="1" thickBot="1">
      <c r="A196" s="275" t="s">
        <v>69</v>
      </c>
      <c r="B196" s="275"/>
      <c r="C196" s="275"/>
      <c r="D196" s="275"/>
      <c r="E196" s="11">
        <v>320</v>
      </c>
      <c r="F196" s="272"/>
      <c r="G196" s="272"/>
      <c r="H196" s="38">
        <f t="shared" si="1"/>
        <v>0</v>
      </c>
      <c r="I196" s="39"/>
      <c r="J196" s="273"/>
      <c r="K196" s="274"/>
      <c r="L196" s="40"/>
      <c r="M196" s="34"/>
      <c r="N196" s="35"/>
      <c r="O196" s="36"/>
      <c r="P196" s="47"/>
      <c r="Q196" s="48"/>
      <c r="R196" s="273"/>
      <c r="S196" s="274"/>
      <c r="T196" s="40"/>
      <c r="U196" s="34"/>
      <c r="V196" s="35"/>
      <c r="W196" s="36"/>
      <c r="X196" s="47"/>
      <c r="Y196" s="48"/>
      <c r="Z196" s="273"/>
      <c r="AA196" s="274"/>
      <c r="AB196" s="40"/>
      <c r="AC196" s="34"/>
      <c r="AD196" s="35"/>
      <c r="AE196" s="36"/>
    </row>
    <row r="197" spans="1:31" ht="42" customHeight="1" thickBot="1">
      <c r="A197" s="278" t="s">
        <v>70</v>
      </c>
      <c r="B197" s="278"/>
      <c r="C197" s="278"/>
      <c r="D197" s="278"/>
      <c r="E197" s="13">
        <v>400</v>
      </c>
      <c r="F197" s="283"/>
      <c r="G197" s="283"/>
      <c r="H197" s="38">
        <f t="shared" si="1"/>
        <v>0</v>
      </c>
      <c r="I197" s="41"/>
      <c r="J197" s="284"/>
      <c r="K197" s="285"/>
      <c r="L197" s="42"/>
      <c r="M197" s="43"/>
      <c r="N197" s="44"/>
      <c r="O197" s="45"/>
      <c r="P197" s="47"/>
      <c r="Q197" s="48"/>
      <c r="R197" s="284"/>
      <c r="S197" s="285"/>
      <c r="T197" s="42"/>
      <c r="U197" s="43"/>
      <c r="V197" s="44"/>
      <c r="W197" s="45"/>
      <c r="X197" s="47"/>
      <c r="Y197" s="48"/>
      <c r="Z197" s="284"/>
      <c r="AA197" s="285"/>
      <c r="AB197" s="42"/>
      <c r="AC197" s="43"/>
      <c r="AD197" s="44"/>
      <c r="AE197" s="45"/>
    </row>
    <row r="198" spans="1:31" ht="33" customHeight="1" thickBot="1">
      <c r="A198" s="275" t="s">
        <v>71</v>
      </c>
      <c r="B198" s="275"/>
      <c r="C198" s="275"/>
      <c r="D198" s="275"/>
      <c r="E198" s="11">
        <v>410</v>
      </c>
      <c r="F198" s="272"/>
      <c r="G198" s="272"/>
      <c r="H198" s="38">
        <f t="shared" si="1"/>
        <v>0</v>
      </c>
      <c r="I198" s="39"/>
      <c r="J198" s="273"/>
      <c r="K198" s="274"/>
      <c r="L198" s="40"/>
      <c r="M198" s="34"/>
      <c r="N198" s="35"/>
      <c r="O198" s="36"/>
      <c r="P198" s="47"/>
      <c r="Q198" s="48"/>
      <c r="R198" s="273"/>
      <c r="S198" s="274"/>
      <c r="T198" s="40"/>
      <c r="U198" s="34"/>
      <c r="V198" s="35"/>
      <c r="W198" s="36"/>
      <c r="X198" s="47"/>
      <c r="Y198" s="48"/>
      <c r="Z198" s="273"/>
      <c r="AA198" s="274"/>
      <c r="AB198" s="40"/>
      <c r="AC198" s="34"/>
      <c r="AD198" s="35"/>
      <c r="AE198" s="36"/>
    </row>
    <row r="199" spans="1:31" ht="18.75" customHeight="1" thickBot="1">
      <c r="A199" s="275" t="s">
        <v>72</v>
      </c>
      <c r="B199" s="275"/>
      <c r="C199" s="275"/>
      <c r="D199" s="275"/>
      <c r="E199" s="11">
        <v>420</v>
      </c>
      <c r="F199" s="272"/>
      <c r="G199" s="272"/>
      <c r="H199" s="38">
        <f t="shared" si="1"/>
        <v>0</v>
      </c>
      <c r="I199" s="39"/>
      <c r="J199" s="273"/>
      <c r="K199" s="274"/>
      <c r="L199" s="40"/>
      <c r="M199" s="34"/>
      <c r="N199" s="35"/>
      <c r="O199" s="36"/>
      <c r="P199" s="47"/>
      <c r="Q199" s="48"/>
      <c r="R199" s="273"/>
      <c r="S199" s="274"/>
      <c r="T199" s="40"/>
      <c r="U199" s="34"/>
      <c r="V199" s="35"/>
      <c r="W199" s="36"/>
      <c r="X199" s="47"/>
      <c r="Y199" s="48"/>
      <c r="Z199" s="273"/>
      <c r="AA199" s="274"/>
      <c r="AB199" s="40"/>
      <c r="AC199" s="34"/>
      <c r="AD199" s="35"/>
      <c r="AE199" s="36"/>
    </row>
    <row r="200" spans="1:31" ht="42" customHeight="1" thickBot="1">
      <c r="A200" s="278" t="s">
        <v>73</v>
      </c>
      <c r="B200" s="278"/>
      <c r="C200" s="278"/>
      <c r="D200" s="278"/>
      <c r="E200" s="13">
        <v>500</v>
      </c>
      <c r="F200" s="272" t="s">
        <v>53</v>
      </c>
      <c r="G200" s="272"/>
      <c r="H200" s="38">
        <f t="shared" si="1"/>
        <v>0</v>
      </c>
      <c r="I200" s="39"/>
      <c r="J200" s="273"/>
      <c r="K200" s="274"/>
      <c r="L200" s="40"/>
      <c r="M200" s="34"/>
      <c r="N200" s="35"/>
      <c r="O200" s="36"/>
      <c r="P200" s="47"/>
      <c r="Q200" s="48"/>
      <c r="R200" s="273"/>
      <c r="S200" s="274"/>
      <c r="T200" s="40"/>
      <c r="U200" s="34"/>
      <c r="V200" s="35"/>
      <c r="W200" s="36"/>
      <c r="X200" s="47"/>
      <c r="Y200" s="48"/>
      <c r="Z200" s="273"/>
      <c r="AA200" s="274"/>
      <c r="AB200" s="40"/>
      <c r="AC200" s="34"/>
      <c r="AD200" s="35"/>
      <c r="AE200" s="36"/>
    </row>
    <row r="201" spans="1:31" ht="42" customHeight="1" thickBot="1">
      <c r="A201" s="278" t="s">
        <v>74</v>
      </c>
      <c r="B201" s="278"/>
      <c r="C201" s="278"/>
      <c r="D201" s="278"/>
      <c r="E201" s="13">
        <v>600</v>
      </c>
      <c r="F201" s="272" t="s">
        <v>53</v>
      </c>
      <c r="G201" s="272"/>
      <c r="H201" s="38">
        <f t="shared" si="1"/>
        <v>0</v>
      </c>
      <c r="I201" s="39"/>
      <c r="J201" s="273"/>
      <c r="K201" s="274"/>
      <c r="L201" s="40"/>
      <c r="M201" s="34"/>
      <c r="N201" s="35"/>
      <c r="O201" s="36"/>
      <c r="P201" s="47"/>
      <c r="Q201" s="48"/>
      <c r="R201" s="273"/>
      <c r="S201" s="274"/>
      <c r="T201" s="40"/>
      <c r="U201" s="34"/>
      <c r="V201" s="35"/>
      <c r="W201" s="36"/>
      <c r="X201" s="47"/>
      <c r="Y201" s="48"/>
      <c r="Z201" s="273"/>
      <c r="AA201" s="274"/>
      <c r="AB201" s="40"/>
      <c r="AC201" s="34"/>
      <c r="AD201" s="35"/>
      <c r="AE201" s="36"/>
    </row>
    <row r="202" spans="1:31" ht="40.5" customHeight="1">
      <c r="A202" s="286" t="s">
        <v>75</v>
      </c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</row>
    <row r="203" spans="1:31" ht="21.75" customHeight="1">
      <c r="A203" s="287" t="s">
        <v>76</v>
      </c>
      <c r="B203" s="288"/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</row>
    <row r="204" spans="1:31" ht="19.5" customHeight="1" thickBot="1">
      <c r="A204" s="287" t="s">
        <v>237</v>
      </c>
      <c r="B204" s="288"/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</row>
    <row r="205" spans="1:31" ht="21.75" customHeight="1" thickBot="1">
      <c r="A205" s="289" t="s">
        <v>28</v>
      </c>
      <c r="B205" s="290"/>
      <c r="C205" s="290"/>
      <c r="D205" s="291"/>
      <c r="E205" s="298" t="s">
        <v>38</v>
      </c>
      <c r="F205" s="298" t="s">
        <v>77</v>
      </c>
      <c r="G205" s="261" t="s">
        <v>78</v>
      </c>
      <c r="H205" s="301"/>
      <c r="I205" s="301"/>
      <c r="J205" s="301"/>
      <c r="K205" s="301"/>
      <c r="L205" s="301"/>
      <c r="M205" s="301"/>
      <c r="N205" s="301"/>
      <c r="O205" s="301"/>
      <c r="P205" s="301"/>
      <c r="Q205" s="302"/>
    </row>
    <row r="206" spans="1:31" ht="15.75" thickBot="1">
      <c r="A206" s="292"/>
      <c r="B206" s="293"/>
      <c r="C206" s="293"/>
      <c r="D206" s="294"/>
      <c r="E206" s="299"/>
      <c r="F206" s="299"/>
      <c r="G206" s="303" t="s">
        <v>79</v>
      </c>
      <c r="H206" s="304"/>
      <c r="I206" s="304"/>
      <c r="J206" s="305"/>
      <c r="K206" s="310" t="s">
        <v>44</v>
      </c>
      <c r="L206" s="301"/>
      <c r="M206" s="301"/>
      <c r="N206" s="301"/>
      <c r="O206" s="301"/>
      <c r="P206" s="301"/>
      <c r="Q206" s="302"/>
    </row>
    <row r="207" spans="1:31" ht="33.75" customHeight="1">
      <c r="A207" s="292"/>
      <c r="B207" s="293"/>
      <c r="C207" s="293"/>
      <c r="D207" s="294"/>
      <c r="E207" s="299"/>
      <c r="F207" s="299"/>
      <c r="G207" s="306"/>
      <c r="H207" s="304"/>
      <c r="I207" s="304"/>
      <c r="J207" s="305"/>
      <c r="K207" s="311" t="s">
        <v>80</v>
      </c>
      <c r="L207" s="312"/>
      <c r="M207" s="312"/>
      <c r="N207" s="313"/>
      <c r="O207" s="311" t="s">
        <v>81</v>
      </c>
      <c r="P207" s="312"/>
      <c r="Q207" s="313"/>
    </row>
    <row r="208" spans="1:31" ht="60" customHeight="1" thickBot="1">
      <c r="A208" s="292"/>
      <c r="B208" s="293"/>
      <c r="C208" s="293"/>
      <c r="D208" s="294"/>
      <c r="E208" s="299"/>
      <c r="F208" s="299"/>
      <c r="G208" s="307"/>
      <c r="H208" s="308"/>
      <c r="I208" s="308"/>
      <c r="J208" s="309"/>
      <c r="K208" s="314"/>
      <c r="L208" s="315"/>
      <c r="M208" s="315"/>
      <c r="N208" s="316"/>
      <c r="O208" s="314"/>
      <c r="P208" s="315"/>
      <c r="Q208" s="316"/>
    </row>
    <row r="209" spans="1:17" ht="51.75" thickBot="1">
      <c r="A209" s="295"/>
      <c r="B209" s="296"/>
      <c r="C209" s="296"/>
      <c r="D209" s="297"/>
      <c r="E209" s="300"/>
      <c r="F209" s="300"/>
      <c r="G209" s="321" t="s">
        <v>239</v>
      </c>
      <c r="H209" s="322"/>
      <c r="I209" s="14" t="s">
        <v>240</v>
      </c>
      <c r="J209" s="14" t="s">
        <v>241</v>
      </c>
      <c r="K209" s="321" t="str">
        <f>G209</f>
        <v>на 2018 г. очередной финансовый год</v>
      </c>
      <c r="L209" s="322"/>
      <c r="M209" s="14" t="str">
        <f>I209</f>
        <v>на 2019г.         1-ый год планового периода</v>
      </c>
      <c r="N209" s="14" t="str">
        <f>J209</f>
        <v>на 2020г.       2-ой год планового периода</v>
      </c>
      <c r="O209" s="52" t="str">
        <f>G209</f>
        <v>на 2018 г. очередной финансовый год</v>
      </c>
      <c r="P209" s="14" t="str">
        <f>I209</f>
        <v>на 2019г.         1-ый год планового периода</v>
      </c>
      <c r="Q209" s="14" t="str">
        <f>J209</f>
        <v>на 2020г.       2-ой год планового периода</v>
      </c>
    </row>
    <row r="210" spans="1:17" ht="15.75" thickBot="1">
      <c r="A210" s="323">
        <v>1</v>
      </c>
      <c r="B210" s="324"/>
      <c r="C210" s="324"/>
      <c r="D210" s="325"/>
      <c r="E210" s="15">
        <v>2</v>
      </c>
      <c r="F210" s="2">
        <v>3</v>
      </c>
      <c r="G210" s="261">
        <v>4</v>
      </c>
      <c r="H210" s="302"/>
      <c r="I210" s="16">
        <v>5</v>
      </c>
      <c r="J210" s="10">
        <v>6</v>
      </c>
      <c r="K210" s="310">
        <v>7</v>
      </c>
      <c r="L210" s="302"/>
      <c r="M210" s="16">
        <v>8</v>
      </c>
      <c r="N210" s="16">
        <v>9</v>
      </c>
      <c r="O210" s="17">
        <v>10</v>
      </c>
      <c r="P210" s="16">
        <v>11</v>
      </c>
      <c r="Q210" s="18">
        <v>12</v>
      </c>
    </row>
    <row r="211" spans="1:17" ht="31.5" customHeight="1" thickBot="1">
      <c r="A211" s="323" t="s">
        <v>82</v>
      </c>
      <c r="B211" s="324"/>
      <c r="C211" s="324"/>
      <c r="D211" s="325"/>
      <c r="E211" s="19" t="s">
        <v>83</v>
      </c>
      <c r="F211" s="2" t="s">
        <v>53</v>
      </c>
      <c r="G211" s="326">
        <f>G212+G213</f>
        <v>3549309.5700000003</v>
      </c>
      <c r="H211" s="327"/>
      <c r="I211" s="87">
        <f>I212+I213</f>
        <v>2626700</v>
      </c>
      <c r="J211" s="87">
        <f>J212+J213</f>
        <v>2626700</v>
      </c>
      <c r="K211" s="328">
        <f>K212+K213</f>
        <v>1562719.57</v>
      </c>
      <c r="L211" s="329"/>
      <c r="M211" s="87">
        <f>M212+M213</f>
        <v>664100</v>
      </c>
      <c r="N211" s="87">
        <f>N212+N213</f>
        <v>664100</v>
      </c>
      <c r="O211" s="88">
        <f>O212+O213</f>
        <v>1986590</v>
      </c>
      <c r="P211" s="89">
        <f>P212+P213</f>
        <v>1962600</v>
      </c>
      <c r="Q211" s="90">
        <f>Q212+Q213</f>
        <v>1962600</v>
      </c>
    </row>
    <row r="212" spans="1:17" ht="54.75" customHeight="1" thickBot="1">
      <c r="A212" s="330" t="s">
        <v>141</v>
      </c>
      <c r="B212" s="331"/>
      <c r="C212" s="331"/>
      <c r="D212" s="332"/>
      <c r="E212" s="19" t="s">
        <v>84</v>
      </c>
      <c r="F212" s="76" t="s">
        <v>53</v>
      </c>
      <c r="G212" s="333">
        <f>K212+O212</f>
        <v>979.42</v>
      </c>
      <c r="H212" s="334"/>
      <c r="I212" s="105"/>
      <c r="J212" s="105"/>
      <c r="K212" s="333">
        <v>979.42</v>
      </c>
      <c r="L212" s="333"/>
      <c r="M212" s="105"/>
      <c r="N212" s="105"/>
      <c r="O212" s="106">
        <f>G152</f>
        <v>0</v>
      </c>
      <c r="P212" s="81"/>
      <c r="Q212" s="84"/>
    </row>
    <row r="213" spans="1:17" ht="33.75" customHeight="1" thickBot="1">
      <c r="A213" s="323" t="s">
        <v>85</v>
      </c>
      <c r="B213" s="324"/>
      <c r="C213" s="324"/>
      <c r="D213" s="325"/>
      <c r="E213" s="19" t="s">
        <v>86</v>
      </c>
      <c r="F213" s="2"/>
      <c r="G213" s="317">
        <f>K213+O213</f>
        <v>3548330.1500000004</v>
      </c>
      <c r="H213" s="318"/>
      <c r="I213" s="80">
        <f>M213+P213</f>
        <v>2626700</v>
      </c>
      <c r="J213" s="80">
        <f>N213+Q213</f>
        <v>2626700</v>
      </c>
      <c r="K213" s="319">
        <f>I192-K212</f>
        <v>1561740.1500000001</v>
      </c>
      <c r="L213" s="320"/>
      <c r="M213" s="80">
        <f>Q192</f>
        <v>664100</v>
      </c>
      <c r="N213" s="80">
        <f>Y192</f>
        <v>664100</v>
      </c>
      <c r="O213" s="80">
        <f>N192-O212</f>
        <v>1986590</v>
      </c>
      <c r="P213" s="80">
        <f>V192</f>
        <v>1962600</v>
      </c>
      <c r="Q213" s="80">
        <f>AD192</f>
        <v>1962600</v>
      </c>
    </row>
    <row r="214" spans="1:17" ht="15.75" hidden="1" customHeight="1" thickBot="1">
      <c r="A214" s="261" t="s">
        <v>110</v>
      </c>
      <c r="B214" s="262"/>
      <c r="C214" s="262"/>
      <c r="D214" s="263"/>
      <c r="E214" s="19"/>
      <c r="F214" s="37"/>
      <c r="G214" s="341">
        <f>K214+O214</f>
        <v>0</v>
      </c>
      <c r="H214" s="342"/>
      <c r="I214" s="81">
        <f>M214+P214</f>
        <v>0</v>
      </c>
      <c r="J214" s="81">
        <f>N214+Q214</f>
        <v>0</v>
      </c>
      <c r="K214" s="343"/>
      <c r="L214" s="344"/>
      <c r="M214" s="81"/>
      <c r="N214" s="81"/>
      <c r="O214" s="83"/>
      <c r="P214" s="81"/>
      <c r="Q214" s="84"/>
    </row>
    <row r="215" spans="1:17" ht="15.75" hidden="1" thickBot="1">
      <c r="A215" s="345" t="s">
        <v>112</v>
      </c>
      <c r="B215" s="345"/>
      <c r="C215" s="345"/>
      <c r="D215" s="346"/>
      <c r="E215" s="19"/>
      <c r="F215" s="37"/>
      <c r="G215" s="341">
        <f t="shared" ref="G215:G220" si="12">K215+O215</f>
        <v>0</v>
      </c>
      <c r="H215" s="342"/>
      <c r="I215" s="81">
        <f t="shared" ref="I215:I220" si="13">M215+P215</f>
        <v>0</v>
      </c>
      <c r="J215" s="81">
        <f t="shared" ref="J215:J220" si="14">N215+Q215</f>
        <v>0</v>
      </c>
      <c r="K215" s="343"/>
      <c r="L215" s="344"/>
      <c r="M215" s="81"/>
      <c r="N215" s="81"/>
      <c r="O215" s="83"/>
      <c r="P215" s="81"/>
      <c r="Q215" s="84"/>
    </row>
    <row r="216" spans="1:17" ht="15.75" hidden="1" thickBot="1">
      <c r="A216" s="261" t="s">
        <v>111</v>
      </c>
      <c r="B216" s="262"/>
      <c r="C216" s="262"/>
      <c r="D216" s="263"/>
      <c r="E216" s="19"/>
      <c r="F216" s="37"/>
      <c r="G216" s="341">
        <f t="shared" si="12"/>
        <v>0</v>
      </c>
      <c r="H216" s="342"/>
      <c r="I216" s="81">
        <f t="shared" si="13"/>
        <v>0</v>
      </c>
      <c r="J216" s="81">
        <f t="shared" si="14"/>
        <v>0</v>
      </c>
      <c r="K216" s="343"/>
      <c r="L216" s="344"/>
      <c r="M216" s="81"/>
      <c r="N216" s="81"/>
      <c r="O216" s="83"/>
      <c r="P216" s="81"/>
      <c r="Q216" s="84"/>
    </row>
    <row r="217" spans="1:17" ht="15.75" hidden="1" thickBot="1">
      <c r="A217" s="261" t="s">
        <v>113</v>
      </c>
      <c r="B217" s="262"/>
      <c r="C217" s="262"/>
      <c r="D217" s="263"/>
      <c r="E217" s="19"/>
      <c r="F217" s="37"/>
      <c r="G217" s="341">
        <f t="shared" si="12"/>
        <v>0</v>
      </c>
      <c r="H217" s="342"/>
      <c r="I217" s="81">
        <f t="shared" si="13"/>
        <v>0</v>
      </c>
      <c r="J217" s="81">
        <f t="shared" si="14"/>
        <v>0</v>
      </c>
      <c r="K217" s="343"/>
      <c r="L217" s="344"/>
      <c r="M217" s="81"/>
      <c r="N217" s="81"/>
      <c r="O217" s="83"/>
      <c r="P217" s="81"/>
      <c r="Q217" s="84"/>
    </row>
    <row r="218" spans="1:17" ht="15.75" hidden="1" thickBot="1">
      <c r="A218" s="261" t="s">
        <v>114</v>
      </c>
      <c r="B218" s="262"/>
      <c r="C218" s="262"/>
      <c r="D218" s="263"/>
      <c r="E218" s="19"/>
      <c r="F218" s="37"/>
      <c r="G218" s="341">
        <f t="shared" si="12"/>
        <v>0</v>
      </c>
      <c r="H218" s="342"/>
      <c r="I218" s="81">
        <f t="shared" si="13"/>
        <v>0</v>
      </c>
      <c r="J218" s="81">
        <f t="shared" si="14"/>
        <v>0</v>
      </c>
      <c r="K218" s="343"/>
      <c r="L218" s="344"/>
      <c r="M218" s="81"/>
      <c r="N218" s="81"/>
      <c r="O218" s="83"/>
      <c r="P218" s="81"/>
      <c r="Q218" s="84"/>
    </row>
    <row r="219" spans="1:17" ht="29.25" hidden="1" customHeight="1" thickBot="1">
      <c r="A219" s="261" t="s">
        <v>115</v>
      </c>
      <c r="B219" s="262"/>
      <c r="C219" s="262"/>
      <c r="D219" s="263"/>
      <c r="E219" s="19"/>
      <c r="F219" s="37"/>
      <c r="G219" s="341">
        <f t="shared" si="12"/>
        <v>0</v>
      </c>
      <c r="H219" s="342"/>
      <c r="I219" s="81">
        <f t="shared" si="13"/>
        <v>0</v>
      </c>
      <c r="J219" s="81">
        <f t="shared" si="14"/>
        <v>0</v>
      </c>
      <c r="K219" s="343"/>
      <c r="L219" s="344"/>
      <c r="M219" s="81"/>
      <c r="N219" s="81"/>
      <c r="O219" s="83"/>
      <c r="P219" s="81"/>
      <c r="Q219" s="81"/>
    </row>
    <row r="220" spans="1:17" ht="30" hidden="1" customHeight="1" thickBot="1">
      <c r="A220" s="261" t="s">
        <v>116</v>
      </c>
      <c r="B220" s="262"/>
      <c r="C220" s="262"/>
      <c r="D220" s="263"/>
      <c r="E220" s="19"/>
      <c r="F220" s="37"/>
      <c r="G220" s="341">
        <f t="shared" si="12"/>
        <v>0</v>
      </c>
      <c r="H220" s="342"/>
      <c r="I220" s="81">
        <f t="shared" si="13"/>
        <v>0</v>
      </c>
      <c r="J220" s="81">
        <f t="shared" si="14"/>
        <v>0</v>
      </c>
      <c r="K220" s="343"/>
      <c r="L220" s="344"/>
      <c r="M220" s="81"/>
      <c r="N220" s="81"/>
      <c r="O220" s="83"/>
      <c r="P220" s="83"/>
      <c r="Q220" s="81"/>
    </row>
    <row r="221" spans="1:17" ht="15.75" hidden="1" thickBot="1">
      <c r="A221" s="323"/>
      <c r="B221" s="324"/>
      <c r="C221" s="324"/>
      <c r="D221" s="325"/>
      <c r="E221" s="19"/>
      <c r="F221" s="2"/>
      <c r="G221" s="347"/>
      <c r="H221" s="344"/>
      <c r="I221" s="82"/>
      <c r="J221" s="82"/>
      <c r="K221" s="348"/>
      <c r="L221" s="344"/>
      <c r="M221" s="82"/>
      <c r="N221" s="82"/>
      <c r="O221" s="86"/>
      <c r="P221" s="82"/>
      <c r="Q221" s="85"/>
    </row>
    <row r="222" spans="1:17" ht="18.75">
      <c r="A222" s="20"/>
      <c r="B222" s="20"/>
      <c r="C222" s="20"/>
      <c r="D222" s="20"/>
      <c r="E222" s="21"/>
      <c r="F222" s="22"/>
      <c r="G222" s="22"/>
      <c r="H222" s="23"/>
      <c r="I222" s="24"/>
      <c r="J222" s="23"/>
      <c r="K222" s="24"/>
      <c r="L222" s="23"/>
      <c r="M222" s="24"/>
      <c r="N222" s="24"/>
      <c r="O222" s="24"/>
    </row>
    <row r="223" spans="1:17" ht="18.75">
      <c r="A223" s="20"/>
      <c r="B223" s="20"/>
      <c r="C223" s="20"/>
      <c r="D223" s="20"/>
      <c r="E223" s="21"/>
      <c r="F223" s="22"/>
      <c r="G223" s="22"/>
      <c r="H223" s="23"/>
      <c r="I223" s="24"/>
      <c r="J223" s="23"/>
      <c r="K223" s="24"/>
      <c r="L223" s="23"/>
      <c r="M223" s="24"/>
      <c r="N223" s="24"/>
      <c r="O223" s="24"/>
    </row>
    <row r="224" spans="1:17" ht="18.75">
      <c r="A224" s="20"/>
      <c r="B224" s="20"/>
      <c r="C224" s="20"/>
      <c r="D224" s="20"/>
      <c r="E224" s="21"/>
      <c r="F224" s="22"/>
      <c r="G224" s="22"/>
      <c r="H224" s="23"/>
      <c r="I224" s="24"/>
      <c r="J224" s="23"/>
      <c r="K224" s="24"/>
      <c r="L224" s="23"/>
      <c r="M224" s="24"/>
      <c r="N224" s="24"/>
      <c r="O224" s="24"/>
    </row>
    <row r="225" spans="1:15" ht="18.75">
      <c r="A225" s="20"/>
      <c r="B225" s="349" t="s">
        <v>87</v>
      </c>
      <c r="C225" s="350"/>
      <c r="D225" s="350"/>
      <c r="E225" s="350"/>
      <c r="F225" s="350"/>
      <c r="G225" s="350"/>
      <c r="H225" s="350"/>
      <c r="I225" s="350"/>
      <c r="J225" s="350"/>
      <c r="K225" s="350"/>
      <c r="L225" s="350"/>
      <c r="M225" s="24"/>
      <c r="N225" s="24"/>
      <c r="O225" s="24"/>
    </row>
    <row r="226" spans="1:15" ht="18.75">
      <c r="A226" s="20"/>
      <c r="B226" s="338" t="s">
        <v>238</v>
      </c>
      <c r="C226" s="339"/>
      <c r="D226" s="339"/>
      <c r="E226" s="339"/>
      <c r="F226" s="339"/>
      <c r="G226" s="339"/>
      <c r="H226" s="339"/>
      <c r="I226" s="339"/>
      <c r="J226" s="339"/>
      <c r="K226" s="339"/>
      <c r="L226" s="339"/>
      <c r="M226" s="24"/>
      <c r="N226" s="24"/>
      <c r="O226" s="24"/>
    </row>
    <row r="227" spans="1:15" ht="19.5" thickBot="1">
      <c r="A227" s="20"/>
      <c r="B227" s="338" t="s">
        <v>88</v>
      </c>
      <c r="C227" s="339"/>
      <c r="D227" s="339"/>
      <c r="E227" s="339"/>
      <c r="F227" s="339"/>
      <c r="G227" s="339"/>
      <c r="H227" s="339"/>
      <c r="I227" s="339"/>
      <c r="J227" s="339"/>
      <c r="K227" s="339"/>
      <c r="L227" s="339"/>
      <c r="M227" s="24"/>
      <c r="N227" s="24"/>
      <c r="O227" s="24"/>
    </row>
    <row r="228" spans="1:15" ht="30.75" thickBot="1">
      <c r="A228" s="261" t="s">
        <v>28</v>
      </c>
      <c r="B228" s="262"/>
      <c r="C228" s="262"/>
      <c r="D228" s="263"/>
      <c r="E228" s="25" t="s">
        <v>38</v>
      </c>
      <c r="F228" s="262" t="s">
        <v>89</v>
      </c>
      <c r="G228" s="340"/>
      <c r="H228" s="340"/>
      <c r="I228" s="266"/>
      <c r="J228" s="23"/>
      <c r="K228" s="24"/>
      <c r="L228" s="23"/>
      <c r="M228" s="24"/>
      <c r="N228" s="24"/>
      <c r="O228" s="24"/>
    </row>
    <row r="229" spans="1:15" ht="15.75" thickBot="1">
      <c r="A229" s="235">
        <v>1</v>
      </c>
      <c r="B229" s="281"/>
      <c r="C229" s="281"/>
      <c r="D229" s="281"/>
      <c r="E229" s="11">
        <v>2</v>
      </c>
      <c r="F229" s="262">
        <v>3</v>
      </c>
      <c r="G229" s="301"/>
      <c r="H229" s="301"/>
      <c r="I229" s="302"/>
      <c r="J229" s="23"/>
      <c r="K229" s="24"/>
      <c r="L229" s="23"/>
      <c r="M229" s="24"/>
      <c r="N229" s="24"/>
      <c r="O229" s="24"/>
    </row>
    <row r="230" spans="1:15" ht="15.75" thickBot="1">
      <c r="A230" s="335" t="s">
        <v>90</v>
      </c>
      <c r="B230" s="336"/>
      <c r="C230" s="336"/>
      <c r="D230" s="336"/>
      <c r="E230" s="26" t="s">
        <v>91</v>
      </c>
      <c r="F230" s="262"/>
      <c r="G230" s="301"/>
      <c r="H230" s="301"/>
      <c r="I230" s="302"/>
      <c r="J230" s="23"/>
      <c r="K230" s="24"/>
      <c r="L230" s="23"/>
      <c r="M230" s="24"/>
      <c r="N230" s="24"/>
      <c r="O230" s="24"/>
    </row>
    <row r="231" spans="1:15" ht="15.75" thickBot="1">
      <c r="A231" s="335" t="s">
        <v>92</v>
      </c>
      <c r="B231" s="336"/>
      <c r="C231" s="336"/>
      <c r="D231" s="336"/>
      <c r="E231" s="26" t="s">
        <v>93</v>
      </c>
      <c r="F231" s="262"/>
      <c r="G231" s="301"/>
      <c r="H231" s="301"/>
      <c r="I231" s="302"/>
      <c r="J231" s="23"/>
      <c r="K231" s="24"/>
      <c r="L231" s="23"/>
      <c r="M231" s="24"/>
      <c r="N231" s="24"/>
      <c r="O231" s="24"/>
    </row>
    <row r="232" spans="1:15" ht="15.75" thickBot="1">
      <c r="A232" s="335" t="s">
        <v>94</v>
      </c>
      <c r="B232" s="336"/>
      <c r="C232" s="336"/>
      <c r="D232" s="336"/>
      <c r="E232" s="26" t="s">
        <v>95</v>
      </c>
      <c r="F232" s="262"/>
      <c r="G232" s="301"/>
      <c r="H232" s="301"/>
      <c r="I232" s="302"/>
      <c r="J232" s="23"/>
      <c r="K232" s="24"/>
      <c r="L232" s="23"/>
      <c r="M232" s="24"/>
      <c r="N232" s="24"/>
      <c r="O232" s="24"/>
    </row>
    <row r="233" spans="1:15" ht="15.75" thickBot="1">
      <c r="A233" s="335"/>
      <c r="B233" s="336"/>
      <c r="C233" s="336"/>
      <c r="D233" s="336"/>
      <c r="E233" s="26"/>
      <c r="F233" s="262"/>
      <c r="G233" s="301"/>
      <c r="H233" s="301"/>
      <c r="I233" s="302"/>
      <c r="J233" s="23"/>
      <c r="K233" s="24"/>
      <c r="L233" s="23"/>
      <c r="M233" s="24"/>
      <c r="N233" s="24"/>
      <c r="O233" s="24"/>
    </row>
    <row r="234" spans="1:15" ht="15.75" thickBot="1">
      <c r="A234" s="335" t="s">
        <v>96</v>
      </c>
      <c r="B234" s="336"/>
      <c r="C234" s="336"/>
      <c r="D234" s="336"/>
      <c r="E234" s="26" t="s">
        <v>97</v>
      </c>
      <c r="F234" s="262"/>
      <c r="G234" s="301"/>
      <c r="H234" s="301"/>
      <c r="I234" s="302"/>
      <c r="J234" s="23"/>
      <c r="K234" s="24"/>
      <c r="L234" s="23"/>
      <c r="M234" s="24"/>
      <c r="N234" s="24"/>
      <c r="O234" s="24"/>
    </row>
    <row r="235" spans="1:15">
      <c r="A235" s="27"/>
      <c r="B235" s="27"/>
      <c r="C235" s="27"/>
      <c r="D235" s="27"/>
      <c r="E235" s="28"/>
      <c r="F235" s="22"/>
      <c r="G235" s="29"/>
      <c r="H235" s="29"/>
      <c r="I235" s="29"/>
      <c r="J235" s="23"/>
      <c r="K235" s="24"/>
      <c r="L235" s="23"/>
      <c r="M235" s="24"/>
      <c r="N235" s="24"/>
      <c r="O235" s="24"/>
    </row>
    <row r="236" spans="1:15" ht="15.75" thickBot="1">
      <c r="A236" s="229" t="s">
        <v>98</v>
      </c>
      <c r="B236" s="288"/>
      <c r="C236" s="288"/>
      <c r="D236" s="288"/>
      <c r="E236" s="288"/>
      <c r="F236" s="288"/>
      <c r="G236" s="288"/>
      <c r="H236" s="288"/>
      <c r="I236" s="288"/>
      <c r="J236" s="288"/>
      <c r="K236" s="24"/>
      <c r="L236" s="23"/>
      <c r="M236" s="24"/>
      <c r="N236" s="24"/>
      <c r="O236" s="24"/>
    </row>
    <row r="237" spans="1:15" ht="30.75" thickBot="1">
      <c r="A237" s="261" t="s">
        <v>28</v>
      </c>
      <c r="B237" s="262"/>
      <c r="C237" s="262"/>
      <c r="D237" s="263"/>
      <c r="E237" s="25" t="s">
        <v>38</v>
      </c>
      <c r="F237" s="262" t="s">
        <v>99</v>
      </c>
      <c r="G237" s="340"/>
      <c r="H237" s="340"/>
      <c r="I237" s="266"/>
      <c r="J237" s="23"/>
      <c r="K237" s="24"/>
      <c r="L237" s="23"/>
      <c r="M237" s="24"/>
      <c r="N237" s="24"/>
      <c r="O237" s="24"/>
    </row>
    <row r="238" spans="1:15" ht="15.75" thickBot="1">
      <c r="A238" s="235">
        <v>1</v>
      </c>
      <c r="B238" s="281"/>
      <c r="C238" s="281"/>
      <c r="D238" s="281"/>
      <c r="E238" s="11">
        <v>2</v>
      </c>
      <c r="F238" s="262">
        <v>3</v>
      </c>
      <c r="G238" s="301"/>
      <c r="H238" s="301"/>
      <c r="I238" s="302"/>
      <c r="J238" s="23"/>
      <c r="K238" s="24"/>
      <c r="L238" s="23"/>
      <c r="M238" s="24"/>
      <c r="N238" s="24"/>
      <c r="O238" s="24"/>
    </row>
    <row r="239" spans="1:15" ht="15.75" thickBot="1">
      <c r="A239" s="335" t="s">
        <v>100</v>
      </c>
      <c r="B239" s="336"/>
      <c r="C239" s="336"/>
      <c r="D239" s="336"/>
      <c r="E239" s="26" t="s">
        <v>91</v>
      </c>
      <c r="F239" s="262"/>
      <c r="G239" s="301"/>
      <c r="H239" s="301"/>
      <c r="I239" s="302"/>
      <c r="J239" s="23"/>
      <c r="K239" s="24"/>
      <c r="L239" s="23"/>
      <c r="M239" s="24"/>
      <c r="N239" s="24"/>
      <c r="O239" s="24"/>
    </row>
    <row r="240" spans="1:15" ht="86.25" customHeight="1" thickBot="1">
      <c r="A240" s="335" t="s">
        <v>101</v>
      </c>
      <c r="B240" s="336"/>
      <c r="C240" s="336"/>
      <c r="D240" s="336"/>
      <c r="E240" s="26" t="s">
        <v>93</v>
      </c>
      <c r="F240" s="262"/>
      <c r="G240" s="301"/>
      <c r="H240" s="301"/>
      <c r="I240" s="302"/>
      <c r="J240" s="23"/>
      <c r="K240" s="24"/>
      <c r="L240" s="23"/>
      <c r="M240" s="24"/>
      <c r="N240" s="24"/>
      <c r="O240" s="24"/>
    </row>
    <row r="241" spans="1:15" ht="40.5" customHeight="1" thickBot="1">
      <c r="A241" s="335" t="s">
        <v>102</v>
      </c>
      <c r="B241" s="336"/>
      <c r="C241" s="336"/>
      <c r="D241" s="336"/>
      <c r="E241" s="26" t="s">
        <v>95</v>
      </c>
      <c r="F241" s="262"/>
      <c r="G241" s="301"/>
      <c r="H241" s="301"/>
      <c r="I241" s="302"/>
      <c r="J241" s="23"/>
      <c r="K241" s="24"/>
      <c r="L241" s="23"/>
      <c r="M241" s="24"/>
      <c r="N241" s="24"/>
      <c r="O241" s="24"/>
    </row>
    <row r="242" spans="1:15">
      <c r="A242" s="30"/>
      <c r="B242" s="30"/>
      <c r="C242" s="30"/>
      <c r="D242" s="30"/>
      <c r="E242" s="31"/>
      <c r="F242" s="30"/>
      <c r="G242" s="30"/>
      <c r="H242" s="30"/>
      <c r="I242" s="30"/>
      <c r="J242" s="30"/>
      <c r="K242" s="30"/>
      <c r="L242" s="30"/>
    </row>
    <row r="243" spans="1:15">
      <c r="A243" s="146"/>
      <c r="B243" s="146"/>
      <c r="C243" s="146"/>
      <c r="D243" s="146"/>
      <c r="E243" s="146"/>
      <c r="F243" s="146"/>
      <c r="G243" s="337"/>
      <c r="H243" s="337"/>
      <c r="I243" s="337"/>
      <c r="J243" s="337"/>
    </row>
    <row r="244" spans="1:15" s="70" customFormat="1" ht="18.75">
      <c r="A244" s="73" t="s">
        <v>192</v>
      </c>
    </row>
    <row r="245" spans="1:15" s="70" customFormat="1" ht="15" customHeight="1">
      <c r="A245" s="73" t="s">
        <v>193</v>
      </c>
    </row>
    <row r="246" spans="1:15" s="70" customFormat="1" ht="15" customHeight="1">
      <c r="A246" s="73" t="s">
        <v>242</v>
      </c>
    </row>
    <row r="247" spans="1:15" s="70" customFormat="1">
      <c r="A247" s="74" t="s">
        <v>194</v>
      </c>
    </row>
    <row r="248" spans="1:15" s="70" customFormat="1" ht="18.75">
      <c r="A248" s="73" t="s">
        <v>195</v>
      </c>
    </row>
    <row r="249" spans="1:15" s="70" customFormat="1" ht="18.75">
      <c r="A249" s="73" t="s">
        <v>196</v>
      </c>
    </row>
    <row r="250" spans="1:15" s="70" customFormat="1">
      <c r="A250" s="74" t="s">
        <v>197</v>
      </c>
    </row>
    <row r="251" spans="1:15" s="70" customFormat="1" ht="18.75">
      <c r="A251" s="73" t="s">
        <v>198</v>
      </c>
    </row>
    <row r="252" spans="1:15" s="70" customFormat="1" ht="18.75">
      <c r="A252" s="73" t="s">
        <v>199</v>
      </c>
    </row>
    <row r="253" spans="1:15" s="70" customFormat="1" ht="18.75">
      <c r="A253" s="73" t="s">
        <v>250</v>
      </c>
    </row>
    <row r="254" spans="1:15" s="70" customFormat="1" ht="18.75">
      <c r="A254" s="73" t="s">
        <v>200</v>
      </c>
    </row>
    <row r="255" spans="1:15" s="70" customFormat="1" ht="18.75">
      <c r="A255" s="73" t="s">
        <v>201</v>
      </c>
    </row>
    <row r="256" spans="1:15" s="70" customFormat="1" ht="18.75">
      <c r="A256" s="73" t="s">
        <v>202</v>
      </c>
    </row>
    <row r="257" spans="1:1" ht="18.75">
      <c r="A257" s="75" t="s">
        <v>203</v>
      </c>
    </row>
    <row r="258" spans="1:1" ht="18.75">
      <c r="A258" s="75" t="s">
        <v>204</v>
      </c>
    </row>
  </sheetData>
  <mergeCells count="506">
    <mergeCell ref="A152:F152"/>
    <mergeCell ref="A153:F153"/>
    <mergeCell ref="A154:F154"/>
    <mergeCell ref="A155:F155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34:F134"/>
    <mergeCell ref="A135:F135"/>
    <mergeCell ref="A136:F136"/>
    <mergeCell ref="A137:F137"/>
    <mergeCell ref="A138:F138"/>
    <mergeCell ref="A139:F139"/>
    <mergeCell ref="A140:F140"/>
    <mergeCell ref="A150:F150"/>
    <mergeCell ref="A151:F151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R169:S169"/>
    <mergeCell ref="Z169:AA169"/>
    <mergeCell ref="A185:D185"/>
    <mergeCell ref="F185:G185"/>
    <mergeCell ref="J185:K185"/>
    <mergeCell ref="R185:S185"/>
    <mergeCell ref="Z185:AA185"/>
    <mergeCell ref="A182:D182"/>
    <mergeCell ref="F182:G182"/>
    <mergeCell ref="J182:K182"/>
    <mergeCell ref="R182:S182"/>
    <mergeCell ref="Z182:AA182"/>
    <mergeCell ref="A183:D183"/>
    <mergeCell ref="F183:G183"/>
    <mergeCell ref="J183:K183"/>
    <mergeCell ref="R183:S183"/>
    <mergeCell ref="Z183:AA183"/>
    <mergeCell ref="A178:D178"/>
    <mergeCell ref="F178:G178"/>
    <mergeCell ref="J178:K178"/>
    <mergeCell ref="R178:S178"/>
    <mergeCell ref="A169:D169"/>
    <mergeCell ref="F169:G169"/>
    <mergeCell ref="J169:K169"/>
    <mergeCell ref="A221:D221"/>
    <mergeCell ref="G221:H221"/>
    <mergeCell ref="K221:L221"/>
    <mergeCell ref="F233:I233"/>
    <mergeCell ref="A230:D230"/>
    <mergeCell ref="F230:I230"/>
    <mergeCell ref="A231:D231"/>
    <mergeCell ref="F231:I231"/>
    <mergeCell ref="A232:D232"/>
    <mergeCell ref="F232:I232"/>
    <mergeCell ref="B225:L225"/>
    <mergeCell ref="A214:D214"/>
    <mergeCell ref="G214:H214"/>
    <mergeCell ref="K214:L214"/>
    <mergeCell ref="A216:D216"/>
    <mergeCell ref="G215:H215"/>
    <mergeCell ref="K215:L215"/>
    <mergeCell ref="G216:H216"/>
    <mergeCell ref="A220:D220"/>
    <mergeCell ref="G220:H220"/>
    <mergeCell ref="K220:L220"/>
    <mergeCell ref="A215:D215"/>
    <mergeCell ref="A217:D217"/>
    <mergeCell ref="G217:H217"/>
    <mergeCell ref="K217:L217"/>
    <mergeCell ref="A218:D218"/>
    <mergeCell ref="G218:H218"/>
    <mergeCell ref="K218:L218"/>
    <mergeCell ref="A219:D219"/>
    <mergeCell ref="G219:H219"/>
    <mergeCell ref="K219:L219"/>
    <mergeCell ref="K216:L216"/>
    <mergeCell ref="A241:D241"/>
    <mergeCell ref="F241:I241"/>
    <mergeCell ref="A243:F243"/>
    <mergeCell ref="G243:J243"/>
    <mergeCell ref="B226:L226"/>
    <mergeCell ref="B227:L227"/>
    <mergeCell ref="A228:D228"/>
    <mergeCell ref="F228:I228"/>
    <mergeCell ref="A229:D229"/>
    <mergeCell ref="F229:I229"/>
    <mergeCell ref="A238:D238"/>
    <mergeCell ref="F238:I238"/>
    <mergeCell ref="A239:D239"/>
    <mergeCell ref="F239:I239"/>
    <mergeCell ref="A240:D240"/>
    <mergeCell ref="F240:I240"/>
    <mergeCell ref="A233:D233"/>
    <mergeCell ref="A234:D234"/>
    <mergeCell ref="F234:I234"/>
    <mergeCell ref="A236:J236"/>
    <mergeCell ref="A237:D237"/>
    <mergeCell ref="F237:I237"/>
    <mergeCell ref="G213:H213"/>
    <mergeCell ref="K213:L213"/>
    <mergeCell ref="G209:H209"/>
    <mergeCell ref="K209:L209"/>
    <mergeCell ref="A210:D210"/>
    <mergeCell ref="G210:H210"/>
    <mergeCell ref="K210:L210"/>
    <mergeCell ref="A211:D211"/>
    <mergeCell ref="G211:H211"/>
    <mergeCell ref="K211:L211"/>
    <mergeCell ref="A212:D212"/>
    <mergeCell ref="A213:D213"/>
    <mergeCell ref="G212:H212"/>
    <mergeCell ref="K212:L212"/>
    <mergeCell ref="A203:O203"/>
    <mergeCell ref="A204:O204"/>
    <mergeCell ref="A205:D209"/>
    <mergeCell ref="E205:E209"/>
    <mergeCell ref="F205:F209"/>
    <mergeCell ref="G205:Q205"/>
    <mergeCell ref="G206:J208"/>
    <mergeCell ref="K206:Q206"/>
    <mergeCell ref="K207:N208"/>
    <mergeCell ref="O207:Q208"/>
    <mergeCell ref="A202:Y202"/>
    <mergeCell ref="A199:D199"/>
    <mergeCell ref="F199:G199"/>
    <mergeCell ref="J199:K199"/>
    <mergeCell ref="R199:S199"/>
    <mergeCell ref="Z199:AA199"/>
    <mergeCell ref="A200:D200"/>
    <mergeCell ref="F200:G200"/>
    <mergeCell ref="J200:K200"/>
    <mergeCell ref="R200:S200"/>
    <mergeCell ref="Z200:AA200"/>
    <mergeCell ref="A198:D198"/>
    <mergeCell ref="F198:G198"/>
    <mergeCell ref="J198:K198"/>
    <mergeCell ref="R198:S198"/>
    <mergeCell ref="Z198:AA198"/>
    <mergeCell ref="A201:D201"/>
    <mergeCell ref="F201:G201"/>
    <mergeCell ref="J201:K201"/>
    <mergeCell ref="R201:S201"/>
    <mergeCell ref="Z201:AA201"/>
    <mergeCell ref="A196:D196"/>
    <mergeCell ref="F196:G196"/>
    <mergeCell ref="J196:K196"/>
    <mergeCell ref="R196:S196"/>
    <mergeCell ref="Z196:AA196"/>
    <mergeCell ref="A197:D197"/>
    <mergeCell ref="F197:G197"/>
    <mergeCell ref="J197:K197"/>
    <mergeCell ref="R197:S197"/>
    <mergeCell ref="Z197:AA197"/>
    <mergeCell ref="A194:D194"/>
    <mergeCell ref="F194:G194"/>
    <mergeCell ref="J194:K194"/>
    <mergeCell ref="R194:S194"/>
    <mergeCell ref="Z194:AA194"/>
    <mergeCell ref="A195:D195"/>
    <mergeCell ref="F195:G195"/>
    <mergeCell ref="J195:K195"/>
    <mergeCell ref="R195:S195"/>
    <mergeCell ref="Z195:AA195"/>
    <mergeCell ref="A192:D192"/>
    <mergeCell ref="F192:G192"/>
    <mergeCell ref="J192:K192"/>
    <mergeCell ref="R192:S192"/>
    <mergeCell ref="Z192:AA192"/>
    <mergeCell ref="A193:D193"/>
    <mergeCell ref="F193:G193"/>
    <mergeCell ref="J193:K193"/>
    <mergeCell ref="R193:S193"/>
    <mergeCell ref="Z193:AA193"/>
    <mergeCell ref="A190:D190"/>
    <mergeCell ref="F190:G190"/>
    <mergeCell ref="J190:K190"/>
    <mergeCell ref="R190:S190"/>
    <mergeCell ref="Z190:AA190"/>
    <mergeCell ref="A191:D191"/>
    <mergeCell ref="F191:G191"/>
    <mergeCell ref="J191:K191"/>
    <mergeCell ref="R191:S191"/>
    <mergeCell ref="Z191:AA191"/>
    <mergeCell ref="A188:D188"/>
    <mergeCell ref="F188:G188"/>
    <mergeCell ref="J188:K188"/>
    <mergeCell ref="R188:S188"/>
    <mergeCell ref="Z188:AA188"/>
    <mergeCell ref="A189:D189"/>
    <mergeCell ref="F189:G189"/>
    <mergeCell ref="J189:K189"/>
    <mergeCell ref="R189:S189"/>
    <mergeCell ref="Z189:AA189"/>
    <mergeCell ref="A184:D184"/>
    <mergeCell ref="F184:G184"/>
    <mergeCell ref="J184:K184"/>
    <mergeCell ref="R184:S184"/>
    <mergeCell ref="Z184:AA184"/>
    <mergeCell ref="A187:D187"/>
    <mergeCell ref="F187:G187"/>
    <mergeCell ref="J187:K187"/>
    <mergeCell ref="R187:S187"/>
    <mergeCell ref="Z187:AA187"/>
    <mergeCell ref="A186:D186"/>
    <mergeCell ref="F186:G186"/>
    <mergeCell ref="J186:K186"/>
    <mergeCell ref="R186:S186"/>
    <mergeCell ref="Z186:AA186"/>
    <mergeCell ref="Z178:AA178"/>
    <mergeCell ref="A181:D181"/>
    <mergeCell ref="F181:G181"/>
    <mergeCell ref="J181:K181"/>
    <mergeCell ref="R181:S181"/>
    <mergeCell ref="Z181:AA181"/>
    <mergeCell ref="A180:D180"/>
    <mergeCell ref="F180:G180"/>
    <mergeCell ref="J180:K180"/>
    <mergeCell ref="R180:S180"/>
    <mergeCell ref="Z180:AA180"/>
    <mergeCell ref="A179:D179"/>
    <mergeCell ref="F179:G179"/>
    <mergeCell ref="J179:K179"/>
    <mergeCell ref="R179:S179"/>
    <mergeCell ref="Z179:AA179"/>
    <mergeCell ref="A176:D176"/>
    <mergeCell ref="F176:G176"/>
    <mergeCell ref="J176:K176"/>
    <mergeCell ref="R176:S176"/>
    <mergeCell ref="Z176:AA176"/>
    <mergeCell ref="A177:D177"/>
    <mergeCell ref="F177:G177"/>
    <mergeCell ref="J177:K177"/>
    <mergeCell ref="R177:S177"/>
    <mergeCell ref="Z177:AA177"/>
    <mergeCell ref="A174:D174"/>
    <mergeCell ref="F174:G174"/>
    <mergeCell ref="J174:K174"/>
    <mergeCell ref="R174:S174"/>
    <mergeCell ref="Z174:AA174"/>
    <mergeCell ref="A175:D175"/>
    <mergeCell ref="F175:G175"/>
    <mergeCell ref="J175:K175"/>
    <mergeCell ref="R175:S175"/>
    <mergeCell ref="Z175:AA175"/>
    <mergeCell ref="A172:D172"/>
    <mergeCell ref="F172:G172"/>
    <mergeCell ref="J172:K172"/>
    <mergeCell ref="R172:S172"/>
    <mergeCell ref="Z172:AA172"/>
    <mergeCell ref="A173:D173"/>
    <mergeCell ref="F173:G173"/>
    <mergeCell ref="J173:K173"/>
    <mergeCell ref="R173:S173"/>
    <mergeCell ref="Z173:AA173"/>
    <mergeCell ref="A170:D170"/>
    <mergeCell ref="F170:G170"/>
    <mergeCell ref="J170:K170"/>
    <mergeCell ref="R170:S170"/>
    <mergeCell ref="Z170:AA170"/>
    <mergeCell ref="A171:D171"/>
    <mergeCell ref="F171:G171"/>
    <mergeCell ref="J171:K171"/>
    <mergeCell ref="R171:S171"/>
    <mergeCell ref="Z171:AA171"/>
    <mergeCell ref="A167:D167"/>
    <mergeCell ref="F167:G167"/>
    <mergeCell ref="J167:K167"/>
    <mergeCell ref="R167:S167"/>
    <mergeCell ref="Z167:AA167"/>
    <mergeCell ref="A168:D168"/>
    <mergeCell ref="F168:G168"/>
    <mergeCell ref="J168:K168"/>
    <mergeCell ref="R168:S168"/>
    <mergeCell ref="Z168:AA168"/>
    <mergeCell ref="A165:D165"/>
    <mergeCell ref="F165:G165"/>
    <mergeCell ref="J165:K165"/>
    <mergeCell ref="R165:S165"/>
    <mergeCell ref="Z165:AA165"/>
    <mergeCell ref="A166:D166"/>
    <mergeCell ref="F166:G166"/>
    <mergeCell ref="J166:K166"/>
    <mergeCell ref="R166:S166"/>
    <mergeCell ref="Z166:AA166"/>
    <mergeCell ref="A164:D164"/>
    <mergeCell ref="F164:G164"/>
    <mergeCell ref="J164:K164"/>
    <mergeCell ref="R164:S164"/>
    <mergeCell ref="Z164:AA164"/>
    <mergeCell ref="N162:O162"/>
    <mergeCell ref="Q162:Q163"/>
    <mergeCell ref="R162:S163"/>
    <mergeCell ref="T162:T163"/>
    <mergeCell ref="U162:U163"/>
    <mergeCell ref="V162:W162"/>
    <mergeCell ref="M162:M163"/>
    <mergeCell ref="A156:F156"/>
    <mergeCell ref="P160:W160"/>
    <mergeCell ref="X160:AE160"/>
    <mergeCell ref="H161:H163"/>
    <mergeCell ref="I161:O161"/>
    <mergeCell ref="P161:P163"/>
    <mergeCell ref="Q161:W161"/>
    <mergeCell ref="X161:X163"/>
    <mergeCell ref="Y161:AE161"/>
    <mergeCell ref="I162:I163"/>
    <mergeCell ref="J162:K163"/>
    <mergeCell ref="Y162:Y163"/>
    <mergeCell ref="Z162:AA163"/>
    <mergeCell ref="AB162:AB163"/>
    <mergeCell ref="AC162:AC163"/>
    <mergeCell ref="AD162:AE162"/>
    <mergeCell ref="A157:L157"/>
    <mergeCell ref="A158:L158"/>
    <mergeCell ref="A159:L159"/>
    <mergeCell ref="A160:D163"/>
    <mergeCell ref="E160:E163"/>
    <mergeCell ref="F160:G163"/>
    <mergeCell ref="H160:O160"/>
    <mergeCell ref="L162:L163"/>
    <mergeCell ref="A79:F79"/>
    <mergeCell ref="A59:D59"/>
    <mergeCell ref="F59:G59"/>
    <mergeCell ref="A61:D61"/>
    <mergeCell ref="F61:G61"/>
    <mergeCell ref="A64:L64"/>
    <mergeCell ref="A65:L65"/>
    <mergeCell ref="A66:L66"/>
    <mergeCell ref="A67:F67"/>
    <mergeCell ref="A68:F68"/>
    <mergeCell ref="A69:F69"/>
    <mergeCell ref="A70:F70"/>
    <mergeCell ref="A71:F71"/>
    <mergeCell ref="A72:F72"/>
    <mergeCell ref="I59:L59"/>
    <mergeCell ref="A60:D60"/>
    <mergeCell ref="F60:G60"/>
    <mergeCell ref="I60:L60"/>
    <mergeCell ref="A73:F73"/>
    <mergeCell ref="A74:F74"/>
    <mergeCell ref="A75:F75"/>
    <mergeCell ref="A76:F76"/>
    <mergeCell ref="A77:F77"/>
    <mergeCell ref="A78:F78"/>
    <mergeCell ref="A63:L63"/>
    <mergeCell ref="I61:L61"/>
    <mergeCell ref="A62:D62"/>
    <mergeCell ref="F62:G62"/>
    <mergeCell ref="I62:L62"/>
    <mergeCell ref="A56:D56"/>
    <mergeCell ref="F56:G56"/>
    <mergeCell ref="I56:L56"/>
    <mergeCell ref="A57:D57"/>
    <mergeCell ref="F57:G57"/>
    <mergeCell ref="I57:L57"/>
    <mergeCell ref="A58:D58"/>
    <mergeCell ref="F58:G58"/>
    <mergeCell ref="I58:L58"/>
    <mergeCell ref="A32:H32"/>
    <mergeCell ref="I32:L32"/>
    <mergeCell ref="A33:L33"/>
    <mergeCell ref="A34:L34"/>
    <mergeCell ref="A45:H46"/>
    <mergeCell ref="I45:L46"/>
    <mergeCell ref="A47:H47"/>
    <mergeCell ref="I47:L48"/>
    <mergeCell ref="A48:H48"/>
    <mergeCell ref="A41:H42"/>
    <mergeCell ref="I41:L42"/>
    <mergeCell ref="A43:H43"/>
    <mergeCell ref="I43:L43"/>
    <mergeCell ref="A44:H44"/>
    <mergeCell ref="I44:L44"/>
    <mergeCell ref="A35:L35"/>
    <mergeCell ref="A36:L36"/>
    <mergeCell ref="A37:H38"/>
    <mergeCell ref="I37:L38"/>
    <mergeCell ref="A39:H40"/>
    <mergeCell ref="I39:L40"/>
    <mergeCell ref="A7:A10"/>
    <mergeCell ref="B7:B10"/>
    <mergeCell ref="A15:H16"/>
    <mergeCell ref="I15:K16"/>
    <mergeCell ref="L15:L16"/>
    <mergeCell ref="A31:H31"/>
    <mergeCell ref="I31:L31"/>
    <mergeCell ref="A25:C25"/>
    <mergeCell ref="D25:L25"/>
    <mergeCell ref="A26:L26"/>
    <mergeCell ref="A27:L27"/>
    <mergeCell ref="A28:L28"/>
    <mergeCell ref="A29:H29"/>
    <mergeCell ref="I29:L30"/>
    <mergeCell ref="A30:H30"/>
    <mergeCell ref="D17:H21"/>
    <mergeCell ref="I17:K18"/>
    <mergeCell ref="L17:L18"/>
    <mergeCell ref="I19:K19"/>
    <mergeCell ref="I20:K20"/>
    <mergeCell ref="I21:K21"/>
    <mergeCell ref="C14:D14"/>
    <mergeCell ref="F14:G14"/>
    <mergeCell ref="I14:K14"/>
    <mergeCell ref="C1:D1"/>
    <mergeCell ref="F1:G1"/>
    <mergeCell ref="H1:L1"/>
    <mergeCell ref="C2:D2"/>
    <mergeCell ref="F2:G2"/>
    <mergeCell ref="H2:L2"/>
    <mergeCell ref="C3:D3"/>
    <mergeCell ref="F3:G3"/>
    <mergeCell ref="H3:L3"/>
    <mergeCell ref="C4:D4"/>
    <mergeCell ref="C5:D5"/>
    <mergeCell ref="A22:H22"/>
    <mergeCell ref="I22:K22"/>
    <mergeCell ref="A23:H23"/>
    <mergeCell ref="I23:K23"/>
    <mergeCell ref="A24:C24"/>
    <mergeCell ref="D24:L24"/>
    <mergeCell ref="C7:D10"/>
    <mergeCell ref="F7:G10"/>
    <mergeCell ref="H7:L7"/>
    <mergeCell ref="F4:G4"/>
    <mergeCell ref="H4:L4"/>
    <mergeCell ref="A11:L11"/>
    <mergeCell ref="A12:L12"/>
    <mergeCell ref="C13:D13"/>
    <mergeCell ref="F13:G13"/>
    <mergeCell ref="I13:K13"/>
    <mergeCell ref="F5:G5"/>
    <mergeCell ref="I5:L5"/>
    <mergeCell ref="C6:D6"/>
    <mergeCell ref="F6:G6"/>
    <mergeCell ref="I6:L6"/>
    <mergeCell ref="A17:C21"/>
    <mergeCell ref="A49:L50"/>
    <mergeCell ref="A54:D54"/>
    <mergeCell ref="F54:G54"/>
    <mergeCell ref="I55:L55"/>
    <mergeCell ref="A55:D55"/>
    <mergeCell ref="F55:G55"/>
    <mergeCell ref="A51:D52"/>
    <mergeCell ref="F51:G52"/>
    <mergeCell ref="H51:H52"/>
    <mergeCell ref="I51:L51"/>
    <mergeCell ref="I52:L52"/>
    <mergeCell ref="A53:D53"/>
    <mergeCell ref="F53:G53"/>
    <mergeCell ref="I54:L54"/>
  </mergeCells>
  <conditionalFormatting sqref="G133">
    <cfRule type="expression" dxfId="5" priority="6" stopIfTrue="1">
      <formula>N($C133)&lt;&gt;0</formula>
    </cfRule>
  </conditionalFormatting>
  <conditionalFormatting sqref="G135">
    <cfRule type="expression" dxfId="4" priority="5" stopIfTrue="1">
      <formula>N($C135)&lt;&gt;0</formula>
    </cfRule>
  </conditionalFormatting>
  <conditionalFormatting sqref="G88">
    <cfRule type="expression" dxfId="3" priority="4" stopIfTrue="1">
      <formula>N($C88)&lt;&gt;0</formula>
    </cfRule>
  </conditionalFormatting>
  <conditionalFormatting sqref="G129">
    <cfRule type="expression" dxfId="2" priority="3" stopIfTrue="1">
      <formula>N($C129)&lt;&gt;0</formula>
    </cfRule>
  </conditionalFormatting>
  <conditionalFormatting sqref="G132">
    <cfRule type="expression" dxfId="1" priority="2" stopIfTrue="1">
      <formula>N($C132)&lt;&gt;0</formula>
    </cfRule>
  </conditionalFormatting>
  <conditionalFormatting sqref="G133">
    <cfRule type="expression" dxfId="0" priority="1" stopIfTrue="1">
      <formula>N($C133)&lt;&gt;0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2018-12-14T08:08:19Z</dcterms:modified>
</cp:coreProperties>
</file>